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2" yWindow="65522" windowWidth="13468" windowHeight="11492" tabRatio="738" activeTab="1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6">'CUADRO 1,4'!$A$3:$Y$43</definedName>
    <definedName name="_xlnm.Print_Area" localSheetId="7">'CUADRO 1,5'!$A$3:$Y$48</definedName>
    <definedName name="_xlnm.Print_Area" localSheetId="16">'CUADRO 1.10'!$A$3:$Z$72</definedName>
    <definedName name="_xlnm.Print_Area" localSheetId="17">'CUADRO 1.11'!$A$3:$Z$68</definedName>
    <definedName name="_xlnm.Print_Area" localSheetId="18">'CUADRO 1.12'!$A$3:$Z$27</definedName>
    <definedName name="_xlnm.Print_Area" localSheetId="19">'CUADRO 1.13'!$A$3:$Z$19</definedName>
    <definedName name="_xlnm.Print_Area" localSheetId="2">'CUADRO 1.1A'!$A$1:$N$38</definedName>
    <definedName name="_xlnm.Print_Area" localSheetId="3">'CUADRO 1.1B'!$A$1:$N$38</definedName>
    <definedName name="_xlnm.Print_Area" localSheetId="10">'CUADRO 1.8'!$A$3:$Y$79</definedName>
    <definedName name="_xlnm.Print_Area" localSheetId="11">'CUADRO 1.8 B'!$A$3:$Y$45</definedName>
    <definedName name="_xlnm.Print_Area" localSheetId="12">'CUADRO 1.8 C'!$A$3:$Y$65</definedName>
    <definedName name="_xlnm.Print_Area" localSheetId="13">'CUADRO 1.9'!$A$3:$Y$58</definedName>
    <definedName name="_xlnm.Print_Area" localSheetId="14">'CUADRO 1.9 B'!$A$3:$Y$46</definedName>
    <definedName name="_xlnm.Print_Area" localSheetId="15">'CUADRO 1.9 C'!$A$3:$Y$74</definedName>
    <definedName name="PAX_NACIONAL" localSheetId="5">'CUADRO 1,3'!$A$6:$N$26</definedName>
    <definedName name="PAX_NACIONAL" localSheetId="6">'CUADRO 1,4'!$A$6:$T$41</definedName>
    <definedName name="PAX_NACIONAL" localSheetId="7">'CUADRO 1,5'!$A$6:$T$46</definedName>
    <definedName name="PAX_NACIONAL" localSheetId="9">'CUADRO 1,7'!$A$6:$N$47</definedName>
    <definedName name="PAX_NACIONAL" localSheetId="16">'CUADRO 1.10'!$A$6:$U$70</definedName>
    <definedName name="PAX_NACIONAL" localSheetId="17">'CUADRO 1.11'!$A$6:$U$66</definedName>
    <definedName name="PAX_NACIONAL" localSheetId="18">'CUADRO 1.12'!$A$6:$U$25</definedName>
    <definedName name="PAX_NACIONAL" localSheetId="19">'CUADRO 1.13'!$A$6:$U$17</definedName>
    <definedName name="PAX_NACIONAL" localSheetId="8">'CUADRO 1.6'!$A$6:$N$60</definedName>
    <definedName name="PAX_NACIONAL" localSheetId="10">'CUADRO 1.8'!$A$6:$T$76</definedName>
    <definedName name="PAX_NACIONAL" localSheetId="11">'CUADRO 1.8 B'!$A$6:$T$42</definedName>
    <definedName name="PAX_NACIONAL" localSheetId="12">'CUADRO 1.8 C'!$A$6:$T$62</definedName>
    <definedName name="PAX_NACIONAL" localSheetId="13">'CUADRO 1.9'!$A$6:$T$55</definedName>
    <definedName name="PAX_NACIONAL" localSheetId="14">'CUADRO 1.9 B'!$A$6:$T$43</definedName>
    <definedName name="PAX_NACIONAL" localSheetId="15">'CUADRO 1.9 C'!$A$6:$T$71</definedName>
    <definedName name="PAX_NACIONAL">'CUADRO 1,2'!$A$6:$N$30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<sst xmlns="http://schemas.openxmlformats.org/spreadsheetml/2006/main" count="1596" uniqueCount="484">
  <si>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</si>
  <si>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</si>
  <si>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</si>
  <si>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</si>
  <si>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</si>
  <si>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</si>
  <si>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</si>
  <si>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</si>
  <si>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</si>
  <si>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</si>
  <si>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</si>
  <si>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</si>
  <si>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</si>
  <si>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</si>
  <si>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</si>
  <si>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</si>
  <si>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</si>
  <si>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</si>
  <si>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</si>
  <si>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</si>
  <si>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</si>
  <si>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</si>
  <si>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</si>
  <si>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</si>
  <si>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</si>
  <si>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</si>
  <si>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</si>
  <si>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</si>
  <si>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</si>
  <si>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</si>
  <si>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Fuente: Empresas Aéreas Archivo Tráfico por Equipo, Tráfico de Aerotaxis, Tráfico de Vuelos Charter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</si>
  <si>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</si>
  <si>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</si>
  <si>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</si>
  <si>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</si>
  <si>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</si>
  <si>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</si>
  <si>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</si>
  <si>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</si>
  <si>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</si>
  <si>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</si>
  <si>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</si>
  <si>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</si>
  <si>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</si>
  <si>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</si>
  <si>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</si>
  <si>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</si>
  <si>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</si>
  <si>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</si>
  <si>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</si>
  <si>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</si>
  <si>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</si>
  <si>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</si>
  <si>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RUTA</t>
  </si>
  <si>
    <t>Cuadro 1.6 Pasajeros nacionales por principales rutas</t>
  </si>
  <si>
    <t>Fuente: Empresas aéreas, archivo origen-destino, tráfico de aerotaxis, tráfico de vuelos charter.</t>
  </si>
  <si>
    <t>Información provisional . Carga: Incluye el correo.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</si>
  <si>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</si>
  <si>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</si>
  <si>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</si>
  <si>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</si>
  <si>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</si>
  <si>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</si>
  <si>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</si>
  <si>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</si>
  <si>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</si>
  <si>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</si>
  <si>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</si>
  <si>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</si>
  <si>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</si>
  <si>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</si>
  <si>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</si>
  <si>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</si>
  <si>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</si>
  <si>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</si>
  <si>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</si>
  <si>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</si>
  <si>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</si>
  <si>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</si>
  <si>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</si>
  <si>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</si>
  <si>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</si>
  <si>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</si>
  <si>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</si>
  <si>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</si>
  <si>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</si>
  <si>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</si>
  <si>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</si>
  <si>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</si>
  <si>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</si>
  <si>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</si>
  <si>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</si>
  <si>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</si>
  <si>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</si>
  <si>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</si>
  <si>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</si>
  <si>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</si>
  <si>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</si>
  <si>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</si>
  <si>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</si>
  <si>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</si>
  <si>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</si>
  <si>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</si>
  <si>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</si>
  <si>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</si>
  <si>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</si>
  <si>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</si>
  <si>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</si>
  <si>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</si>
  <si>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</si>
  <si>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</si>
  <si>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</si>
  <si>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</si>
  <si>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</si>
  <si>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A partir del mes de enero de 2011, el boletín de origen-destino, contendrá información de transporte regular y transporte no regular.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</si>
  <si>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</si>
  <si>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</si>
  <si>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</si>
  <si>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</si>
  <si>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</si>
  <si>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Otras</t>
  </si>
  <si>
    <t>Aerosucre</t>
  </si>
  <si>
    <t>LAS</t>
  </si>
  <si>
    <t>Tampa</t>
  </si>
  <si>
    <t>CV CARGO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</si>
  <si>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</si>
  <si>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</si>
  <si>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</si>
  <si>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</si>
  <si>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</si>
  <si>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</si>
  <si>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</si>
  <si>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</si>
  <si>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</si>
  <si>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</si>
  <si>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</si>
  <si>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</si>
  <si>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</si>
  <si>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</si>
  <si>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</si>
  <si>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</si>
  <si>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</si>
  <si>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</si>
  <si>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</si>
  <si>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</si>
  <si>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Las empresas aéreas son la fuente de la información de este boletín, por medio de los archivos de origen-destino, tráfico de aerotaxis y tráfico de vuelos charter.</t>
  </si>
  <si>
    <t>Nuevo!</t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</si>
  <si>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</si>
  <si>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</si>
  <si>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</si>
  <si>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</si>
  <si>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</si>
  <si>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</si>
  <si>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</si>
  <si>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</si>
  <si>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Boletín Origen-Destino Mayo 2011</t>
  </si>
  <si>
    <t>Ene- May 2010</t>
  </si>
  <si>
    <t>Ene- May 2011</t>
  </si>
  <si>
    <t>May 2011 - May 2010</t>
  </si>
  <si>
    <t>Ene - May 2011 / Ene - May 2010</t>
  </si>
  <si>
    <t>Ene - May 2010</t>
  </si>
  <si>
    <t>Ene - May 2011</t>
  </si>
  <si>
    <t>Mayo 2011</t>
  </si>
  <si>
    <t>Mayo 2010</t>
  </si>
  <si>
    <t>Enero - Mayo 2011</t>
  </si>
  <si>
    <t>Enero - Mayo 2010</t>
  </si>
  <si>
    <t>Ene - Mayo 2011</t>
  </si>
  <si>
    <t>Ene - Mayo 2010</t>
  </si>
  <si>
    <t>Mayo</t>
  </si>
  <si>
    <t>Avianca</t>
  </si>
  <si>
    <t>Aires</t>
  </si>
  <si>
    <t>Copa Airlines Colombia</t>
  </si>
  <si>
    <t>Easy Fly</t>
  </si>
  <si>
    <t>Satena</t>
  </si>
  <si>
    <t>Aer. Antioquia</t>
  </si>
  <si>
    <t>Searca</t>
  </si>
  <si>
    <t>Taxcaldas</t>
  </si>
  <si>
    <t>Petroleum</t>
  </si>
  <si>
    <t>Sarpa</t>
  </si>
  <si>
    <t>Sadelca</t>
  </si>
  <si>
    <t>Alpes</t>
  </si>
  <si>
    <t>Ara</t>
  </si>
  <si>
    <t>Aeroexpreso del Pacifico</t>
  </si>
  <si>
    <t>Alas de Colombia</t>
  </si>
  <si>
    <t>Aerupia</t>
  </si>
  <si>
    <t>Aero Apoyo</t>
  </si>
  <si>
    <t>Saer</t>
  </si>
  <si>
    <t>Arall</t>
  </si>
  <si>
    <t>Aerocol</t>
  </si>
  <si>
    <t>Selva</t>
  </si>
  <si>
    <t>CV Cargo</t>
  </si>
  <si>
    <t>Aer Caribe</t>
  </si>
  <si>
    <t>Air Colombia</t>
  </si>
  <si>
    <t>Aeromenegua</t>
  </si>
  <si>
    <t>American</t>
  </si>
  <si>
    <t>Aerogal</t>
  </si>
  <si>
    <t>Copa</t>
  </si>
  <si>
    <t>Iberia</t>
  </si>
  <si>
    <t>Spirit Airlines</t>
  </si>
  <si>
    <t>Taca</t>
  </si>
  <si>
    <t>Continental</t>
  </si>
  <si>
    <t>Lan Peru</t>
  </si>
  <si>
    <t>Air France</t>
  </si>
  <si>
    <t>Lacsa</t>
  </si>
  <si>
    <t>Delta</t>
  </si>
  <si>
    <t>Lufthansa</t>
  </si>
  <si>
    <t>Lan Chile</t>
  </si>
  <si>
    <t>Jetblue</t>
  </si>
  <si>
    <t>Oceanair</t>
  </si>
  <si>
    <t>Aeromexico</t>
  </si>
  <si>
    <t>TAM</t>
  </si>
  <si>
    <t>Air Canada</t>
  </si>
  <si>
    <t>Aerol. Argentinas</t>
  </si>
  <si>
    <t>Conviasa</t>
  </si>
  <si>
    <t>VRG Lineas Aereas</t>
  </si>
  <si>
    <t>Tame</t>
  </si>
  <si>
    <t>Dutch Antilles</t>
  </si>
  <si>
    <t>Insel Air</t>
  </si>
  <si>
    <t>Cubana</t>
  </si>
  <si>
    <t>Tiara Air</t>
  </si>
  <si>
    <t>Vertical de Aviacion</t>
  </si>
  <si>
    <t>Centurion</t>
  </si>
  <si>
    <t>Linea A. Carguera de Col</t>
  </si>
  <si>
    <t>Airborne Express. Inc</t>
  </si>
  <si>
    <t>Ups</t>
  </si>
  <si>
    <t>Martinair</t>
  </si>
  <si>
    <t>Florida West</t>
  </si>
  <si>
    <t>Absa</t>
  </si>
  <si>
    <t>Mas Air</t>
  </si>
  <si>
    <t>Cielos del Peru</t>
  </si>
  <si>
    <t>Fedex</t>
  </si>
  <si>
    <t>Master Top Linhas Aereas</t>
  </si>
  <si>
    <t>Cargolux</t>
  </si>
  <si>
    <t>Lufthansa Cargo</t>
  </si>
  <si>
    <t>Vensecar C.A.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</si>
  <si>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</si>
  <si>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</si>
  <si>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</si>
  <si>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</si>
  <si>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</si>
  <si>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</si>
  <si>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</si>
  <si>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</si>
  <si>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BOG-MTR-BOG</t>
  </si>
  <si>
    <t>BOG-ADZ-BOG</t>
  </si>
  <si>
    <t>BOG-EYP-BOG</t>
  </si>
  <si>
    <t>BOG-VUP-BOG</t>
  </si>
  <si>
    <t>BOG-NVA-BOG</t>
  </si>
  <si>
    <t>CLO-MDE-CLO</t>
  </si>
  <si>
    <t>CTG-MDE-CTG</t>
  </si>
  <si>
    <t>BOG-EJA-BOG</t>
  </si>
  <si>
    <t>BOG-MZL-BOG</t>
  </si>
  <si>
    <t>BOG-AXM-BOG</t>
  </si>
  <si>
    <t>APO-EOH-APO</t>
  </si>
  <si>
    <t>BOG-PSO-BOG</t>
  </si>
  <si>
    <t>EOH-UIB-EOH</t>
  </si>
  <si>
    <t>CLO-CTG-CLO</t>
  </si>
  <si>
    <t>BOG-IBE-BOG</t>
  </si>
  <si>
    <t>BAQ-MDE-BAQ</t>
  </si>
  <si>
    <t>ADZ-CLO-ADZ</t>
  </si>
  <si>
    <t>BOG-LET-BOG</t>
  </si>
  <si>
    <t>EOH-MTR-EOH</t>
  </si>
  <si>
    <t>ADZ-MDE-ADZ</t>
  </si>
  <si>
    <t>CUC-BGA-CUC</t>
  </si>
  <si>
    <t>CLO-BAQ-CLO</t>
  </si>
  <si>
    <t>EOH-PEI-EOH</t>
  </si>
  <si>
    <t>BOG-PPN-BOG</t>
  </si>
  <si>
    <t>MDE-SMR-MDE</t>
  </si>
  <si>
    <t>BOG-EOH-BOG</t>
  </si>
  <si>
    <t>CTG-PEI-CTG</t>
  </si>
  <si>
    <t>ADZ-CTG-ADZ</t>
  </si>
  <si>
    <t>CLO-PSO-CLO</t>
  </si>
  <si>
    <t>CTG-BGA-CTG</t>
  </si>
  <si>
    <t>BOG-UIB-BOG</t>
  </si>
  <si>
    <t>ADZ-PVA-ADZ</t>
  </si>
  <si>
    <t>CLO-SMR-CLO</t>
  </si>
  <si>
    <t>BOG-FLA-BOG</t>
  </si>
  <si>
    <t>BOG-RCH-BOG</t>
  </si>
  <si>
    <t>BOG-AUC-BOG</t>
  </si>
  <si>
    <t>BOG-VVC-BOG</t>
  </si>
  <si>
    <t>CAQ-EOH-CAQ</t>
  </si>
  <si>
    <t>ADZ-PEI-ADZ</t>
  </si>
  <si>
    <t>ADZ-BGA-ADZ</t>
  </si>
  <si>
    <t>CLO-TCO-CLO</t>
  </si>
  <si>
    <t>BOG-CZU-BOG</t>
  </si>
  <si>
    <t>EOH-BAQ-EOH</t>
  </si>
  <si>
    <t>OTRAS</t>
  </si>
  <si>
    <t>BOG-MIA-BOG</t>
  </si>
  <si>
    <t>BOG-FLL-BOG</t>
  </si>
  <si>
    <t>MDE-MIA-MDE</t>
  </si>
  <si>
    <t>BOG-IAH-BOG</t>
  </si>
  <si>
    <t>CLO-MIA-CLO</t>
  </si>
  <si>
    <t>BOG-JFK-BOG</t>
  </si>
  <si>
    <t>MDE-FLL-MDE</t>
  </si>
  <si>
    <t>BOG-ORL-BOG</t>
  </si>
  <si>
    <t>BAQ-MIA-BAQ</t>
  </si>
  <si>
    <t>BOG-EWR-BOG</t>
  </si>
  <si>
    <t>BOG-YYZ-BOG</t>
  </si>
  <si>
    <t>BOG-ATL-BOG</t>
  </si>
  <si>
    <t>MDE-JFK-MDE</t>
  </si>
  <si>
    <t>CTG-FLL-CTG</t>
  </si>
  <si>
    <t>AXM-FLL-AXM</t>
  </si>
  <si>
    <t>BOG-LAX-BOG</t>
  </si>
  <si>
    <t>BOG-UIO-BOG</t>
  </si>
  <si>
    <t>BOG-LIM-BOG</t>
  </si>
  <si>
    <t>BOG-CCS-BOG</t>
  </si>
  <si>
    <t>BOG-GRU-BOG</t>
  </si>
  <si>
    <t>BOG-BUE-BOG</t>
  </si>
  <si>
    <t>BOG-SCL-BOG</t>
  </si>
  <si>
    <t>BOG-SAO-BOG</t>
  </si>
  <si>
    <t>BOG-GYE-BOG</t>
  </si>
  <si>
    <t>MDE-LIM-MDE</t>
  </si>
  <si>
    <t>MDE-UIO-MDE</t>
  </si>
  <si>
    <t>BOG-VLN-BOG</t>
  </si>
  <si>
    <t>MDE-CCS-MDE</t>
  </si>
  <si>
    <t>CLO-UIO-CLO</t>
  </si>
  <si>
    <t>CTG-CCS-CTG</t>
  </si>
  <si>
    <t>CLO-CCS-CLO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</si>
  <si>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</si>
  <si>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</si>
  <si>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</si>
  <si>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</si>
  <si>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</si>
  <si>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</si>
  <si>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</si>
  <si>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CTG-MAD-CTG</t>
  </si>
  <si>
    <t>BAQ-MAD-BAQ</t>
  </si>
  <si>
    <t>CLO-BCN-CLO</t>
  </si>
  <si>
    <t>BOG-PTY-BOG</t>
  </si>
  <si>
    <t>BOG-MEX-BOG</t>
  </si>
  <si>
    <t>MDE-PTY-MDE</t>
  </si>
  <si>
    <t>CLO-PTY-CLO</t>
  </si>
  <si>
    <t>BOG-SJO-BOG</t>
  </si>
  <si>
    <t>CTG-PTY-CTG</t>
  </si>
  <si>
    <t>BAQ-PTY-BAQ</t>
  </si>
  <si>
    <t>ADZ-PTY-ADZ</t>
  </si>
  <si>
    <t>BOG-SDQ-BOG</t>
  </si>
  <si>
    <t>BOG-PUJ-BOG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</si>
  <si>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</si>
  <si>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</si>
  <si>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</si>
  <si>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</si>
  <si>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</si>
  <si>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</si>
  <si>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</si>
  <si>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</si>
  <si>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</si>
  <si>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</si>
  <si>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</si>
  <si>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BRASIL</t>
  </si>
  <si>
    <t>VENEZUELA</t>
  </si>
  <si>
    <t>ARGENTINA</t>
  </si>
  <si>
    <t>CHILE</t>
  </si>
  <si>
    <t>BOLIVIA</t>
  </si>
  <si>
    <t>URUGUAY</t>
  </si>
  <si>
    <t>PARAGUAY</t>
  </si>
  <si>
    <t>ESPAÑA</t>
  </si>
  <si>
    <t>FRANCIA</t>
  </si>
  <si>
    <t>ALEMANIA</t>
  </si>
  <si>
    <t>PANAMA</t>
  </si>
  <si>
    <t>MEXICO</t>
  </si>
  <si>
    <t>COSTA RICA</t>
  </si>
  <si>
    <t>EL SALVADOR</t>
  </si>
  <si>
    <t>REPUBLICA DOMINICANA</t>
  </si>
  <si>
    <t>GUATEMALA</t>
  </si>
  <si>
    <t>HONDURAS</t>
  </si>
  <si>
    <t>ANTILLAS HOLANDESAS</t>
  </si>
  <si>
    <t>CUBA</t>
  </si>
  <si>
    <t>BOG-CPQ-BOG</t>
  </si>
  <si>
    <t>BOG-AMS-BOG</t>
  </si>
  <si>
    <t>BOG-LUX-BOG</t>
  </si>
  <si>
    <t>HOLANDA</t>
  </si>
  <si>
    <t>LUXEMBURGO</t>
  </si>
  <si>
    <t>INGLATERRA</t>
  </si>
  <si>
    <t>JAMAICA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</si>
  <si>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</si>
  <si>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</si>
  <si>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</si>
  <si>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</si>
  <si>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</si>
  <si>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</si>
  <si>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</si>
  <si>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</si>
  <si>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</si>
  <si>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</si>
  <si>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</si>
  <si>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</si>
  <si>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</si>
  <si>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CUCUTA</t>
  </si>
  <si>
    <t>CUCUTA - CAMILO DAZA</t>
  </si>
  <si>
    <t>MEDELLIN</t>
  </si>
  <si>
    <t>MEDELLIN - OLAYA HERRERA</t>
  </si>
  <si>
    <t>SANTA MARTA</t>
  </si>
  <si>
    <t>SANTA MARTA - SIMON BOLIVAR</t>
  </si>
  <si>
    <t>SAN ANDRES - ISLA</t>
  </si>
  <si>
    <t>SAN ANDRES-GUSTAVO ROJAS PINILLA</t>
  </si>
  <si>
    <t>PEREIRA</t>
  </si>
  <si>
    <t>PEREIRA - MATECAÑAS</t>
  </si>
  <si>
    <t>MONTERIA</t>
  </si>
  <si>
    <t>MONTERIA - LOS GARZONES</t>
  </si>
  <si>
    <t>EL YOPAL</t>
  </si>
  <si>
    <t>NEIVA</t>
  </si>
  <si>
    <t>NEIVA - BENITO SALAS</t>
  </si>
  <si>
    <t>VALLEDUPAR</t>
  </si>
  <si>
    <t>VALLEDUPAR-ALFONSO LOPEZ P.</t>
  </si>
  <si>
    <t>QUIBDO</t>
  </si>
  <si>
    <t>QUIBDO - EL CARAÑO</t>
  </si>
  <si>
    <t>PASTO</t>
  </si>
  <si>
    <t>PASTO - ANTONIO NARIQO</t>
  </si>
  <si>
    <t>ARMENIA</t>
  </si>
  <si>
    <t>ARMENIA - EL EDEN</t>
  </si>
  <si>
    <t>MANIZALES</t>
  </si>
  <si>
    <t>MANIZALES - LA NUBIA</t>
  </si>
  <si>
    <t>BARRANCABERMEJA</t>
  </si>
  <si>
    <t>BARRANCABERMEJA-YARIGUIES</t>
  </si>
  <si>
    <t>IBAGUE</t>
  </si>
  <si>
    <t>IBAGUE - PERALES</t>
  </si>
  <si>
    <t>CAREPA</t>
  </si>
  <si>
    <t>ANTONIO ROLDAN BETANCOURT</t>
  </si>
  <si>
    <t>LETICIA</t>
  </si>
  <si>
    <t>LETICIA-ALFREDO VASQUEZ COBO</t>
  </si>
  <si>
    <t>VILLAVICENCIO</t>
  </si>
  <si>
    <t>VANGUARDIA</t>
  </si>
  <si>
    <t>POPAYAN</t>
  </si>
  <si>
    <t>POPAYAN - GMOLEON VALENCIA</t>
  </si>
  <si>
    <t>ARAUCA - MUNICIPIO</t>
  </si>
  <si>
    <t>ARAUCA - SANTIAGO PEREZ QUIROZ</t>
  </si>
  <si>
    <t>PUERTO GAITAN</t>
  </si>
  <si>
    <t>MORELIA</t>
  </si>
  <si>
    <t>FLORENCIA</t>
  </si>
  <si>
    <t>GUSTAVO ARTUNDUAGA PAREDES</t>
  </si>
  <si>
    <t>RIOHACHA</t>
  </si>
  <si>
    <t>RIOHACHA-ALMIRANTE PADILLA</t>
  </si>
  <si>
    <t>PROVIDENCIA</t>
  </si>
  <si>
    <t>PROVIDENCIA- EL EMBRUJO</t>
  </si>
  <si>
    <t>TUMACO</t>
  </si>
  <si>
    <t>TUMACO - LA FLORIDA</t>
  </si>
  <si>
    <t>PUERTO ASIS</t>
  </si>
  <si>
    <t>PUERTO ASIS - 3 DE MAYO</t>
  </si>
  <si>
    <t>CAUCASIA</t>
  </si>
  <si>
    <t>CAUCASIA- JUAN H. WHITE</t>
  </si>
  <si>
    <t>COROZAL</t>
  </si>
  <si>
    <t>COROZAL - LAS BRUJAS</t>
  </si>
  <si>
    <t>BAHIA SOLANO</t>
  </si>
  <si>
    <t>BAHIA SOLANO - JOSE C. MUTIS</t>
  </si>
  <si>
    <t>PUERTO CARRENO</t>
  </si>
  <si>
    <t>CUMARIBO</t>
  </si>
  <si>
    <t>GUAPI</t>
  </si>
  <si>
    <t>GUAPI - JUAN CASIANO</t>
  </si>
  <si>
    <t>NUQUI</t>
  </si>
  <si>
    <t>NUQUI - REYES MURILLO</t>
  </si>
  <si>
    <t>CARREÑO-GERMAN OLANO</t>
  </si>
  <si>
    <t>LOMA DE CHIRIGUANA</t>
  </si>
  <si>
    <t>CALENTURITAS</t>
  </si>
  <si>
    <t>MITU</t>
  </si>
  <si>
    <t>SAN JOSE DEL GUAVIARE</t>
  </si>
  <si>
    <t>PUERTO INIRIDA</t>
  </si>
  <si>
    <t>PUERTO INIRIDA - CESAR GAVIRIA TRUJ</t>
  </si>
  <si>
    <t>VILLA GARZON</t>
  </si>
  <si>
    <t>REMEDIOS</t>
  </si>
  <si>
    <t>REMEDIOS OTU</t>
  </si>
  <si>
    <t>EL BAGRE</t>
  </si>
  <si>
    <t>PUERTO BOYACA</t>
  </si>
  <si>
    <t>VELASQUEZ</t>
  </si>
  <si>
    <t>MAICAO</t>
  </si>
  <si>
    <t>JORGE ISAACS (ANTES LA MINA)</t>
  </si>
  <si>
    <t>SAN MARTIN</t>
  </si>
  <si>
    <t>MATUPA</t>
  </si>
  <si>
    <t>GUERIMA</t>
  </si>
  <si>
    <t>SOLANO</t>
  </si>
  <si>
    <t>LA MACARENA</t>
  </si>
  <si>
    <t>LA MACARENA - META</t>
  </si>
  <si>
    <t>CARURU</t>
  </si>
  <si>
    <t>TIMBIQUI</t>
  </si>
  <si>
    <t>MIRAFLORES - GUAVIARE</t>
  </si>
  <si>
    <t>MIRAFLORES</t>
  </si>
  <si>
    <t>PUERTO LEGUIZAMO</t>
  </si>
  <si>
    <t>CALOTO</t>
  </si>
  <si>
    <t>LA ARROBLEDA</t>
  </si>
  <si>
    <t>SANTA RITA - VICHADA</t>
  </si>
  <si>
    <t>CENTRO ADM. "MARANDUA"</t>
  </si>
  <si>
    <t>MORALES</t>
  </si>
  <si>
    <t>CALIFORNIA</t>
  </si>
  <si>
    <t>La empresa Florida West incluyó la información de vuelos charter realizados en el periodo enero-abril de 2011,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</si>
</sst>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0"/>
      <color indexed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Century Gothic"/>
      <family val="2"/>
    </font>
    <font>
      <b/>
      <sz val="10"/>
      <color indexed="49"/>
      <name val="Century Gothic"/>
      <family val="2"/>
    </font>
    <font>
      <b/>
      <sz val="10"/>
      <color indexed="56"/>
      <name val="Century Gothic"/>
      <family val="2"/>
    </font>
    <font>
      <b/>
      <sz val="10"/>
      <color indexed="30"/>
      <name val="Century Gothic"/>
      <family val="2"/>
    </font>
    <font>
      <b/>
      <sz val="12"/>
      <color indexed="30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sz val="11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0"/>
      <color indexed="30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b/>
      <sz val="10"/>
      <color rgb="FF0033CC"/>
      <name val="Century Gothic"/>
      <family val="2"/>
    </font>
    <font>
      <b/>
      <sz val="12"/>
      <color rgb="FF0033CC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0"/>
      <color rgb="FF0033CC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b/>
      <sz val="11"/>
      <color theme="3" tint="-0.4999699890613556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2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medium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3" fillId="29" borderId="1" applyNumberFormat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07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2" fillId="0" borderId="8" applyNumberFormat="0" applyFill="0" applyAlignment="0" applyProtection="0"/>
    <xf numFmtId="0" fontId="114" fillId="0" borderId="9" applyNumberFormat="0" applyFill="0" applyAlignment="0" applyProtection="0"/>
  </cellStyleXfs>
  <cellXfs count="70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0" fontId="4" fillId="33" borderId="0" xfId="62" applyNumberFormat="1" applyFont="1" applyFill="1" applyBorder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37" fontId="7" fillId="0" borderId="14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0" xfId="60" applyNumberFormat="1" applyFont="1" applyFill="1" applyBorder="1" applyProtection="1">
      <alignment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8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0" xfId="60" applyNumberFormat="1" applyFont="1" applyFill="1" applyBorder="1" applyProtection="1">
      <alignment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9" fillId="0" borderId="23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 applyAlignment="1" applyProtection="1">
      <alignment horizontal="right" indent="1"/>
      <protection/>
    </xf>
    <xf numFmtId="2" fontId="6" fillId="0" borderId="0" xfId="60" applyNumberFormat="1" applyFont="1" applyFill="1" applyBorder="1" applyAlignment="1" applyProtection="1">
      <alignment horizontal="center"/>
      <protection/>
    </xf>
    <xf numFmtId="2" fontId="6" fillId="0" borderId="16" xfId="60" applyNumberFormat="1" applyFont="1" applyFill="1" applyBorder="1" applyAlignment="1" applyProtection="1">
      <alignment horizontal="center"/>
      <protection/>
    </xf>
    <xf numFmtId="2" fontId="6" fillId="0" borderId="17" xfId="60" applyNumberFormat="1" applyFont="1" applyFill="1" applyBorder="1" applyAlignment="1" applyProtection="1">
      <alignment horizontal="center"/>
      <protection/>
    </xf>
    <xf numFmtId="2" fontId="6" fillId="0" borderId="18" xfId="60" applyNumberFormat="1" applyFont="1" applyFill="1" applyBorder="1" applyAlignment="1" applyProtection="1">
      <alignment horizontal="center"/>
      <protection/>
    </xf>
    <xf numFmtId="37" fontId="3" fillId="0" borderId="0" xfId="60" applyFont="1" applyFill="1" applyBorder="1">
      <alignment/>
      <protection/>
    </xf>
    <xf numFmtId="37" fontId="10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Protection="1">
      <alignment/>
      <protection/>
    </xf>
    <xf numFmtId="37" fontId="3" fillId="0" borderId="26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3" fillId="0" borderId="25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8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0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1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0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2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13" fillId="34" borderId="15" xfId="60" applyFont="1" applyFill="1" applyBorder="1">
      <alignment/>
      <protection/>
    </xf>
    <xf numFmtId="37" fontId="5" fillId="0" borderId="0" xfId="60" applyFont="1" applyFill="1" applyBorder="1" applyProtection="1">
      <alignment/>
      <protection/>
    </xf>
    <xf numFmtId="37" fontId="5" fillId="0" borderId="16" xfId="60" applyFont="1" applyFill="1" applyBorder="1" applyProtection="1">
      <alignment/>
      <protection/>
    </xf>
    <xf numFmtId="37" fontId="5" fillId="0" borderId="17" xfId="60" applyFont="1" applyFill="1" applyBorder="1" applyProtection="1">
      <alignment/>
      <protection/>
    </xf>
    <xf numFmtId="37" fontId="5" fillId="0" borderId="16" xfId="60" applyFont="1" applyFill="1" applyBorder="1" applyAlignment="1" applyProtection="1">
      <alignment horizontal="right"/>
      <protection/>
    </xf>
    <xf numFmtId="37" fontId="5" fillId="0" borderId="18" xfId="60" applyFont="1" applyFill="1" applyBorder="1" applyAlignment="1" applyProtection="1">
      <alignment horizontal="right"/>
      <protection/>
    </xf>
    <xf numFmtId="3" fontId="5" fillId="0" borderId="16" xfId="60" applyNumberFormat="1" applyFont="1" applyFill="1" applyBorder="1" applyAlignment="1">
      <alignment horizontal="right"/>
      <protection/>
    </xf>
    <xf numFmtId="3" fontId="5" fillId="0" borderId="18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3" fontId="5" fillId="0" borderId="16" xfId="60" applyNumberFormat="1" applyFont="1" applyFill="1" applyBorder="1">
      <alignment/>
      <protection/>
    </xf>
    <xf numFmtId="3" fontId="5" fillId="0" borderId="18" xfId="60" applyNumberFormat="1" applyFont="1" applyFill="1" applyBorder="1" applyAlignment="1">
      <alignment horizontal="right"/>
      <protection/>
    </xf>
    <xf numFmtId="37" fontId="13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6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5" fillId="0" borderId="18" xfId="60" applyFont="1" applyFill="1" applyBorder="1" applyAlignment="1" applyProtection="1">
      <alignment vertical="center"/>
      <protection/>
    </xf>
    <xf numFmtId="3" fontId="3" fillId="0" borderId="25" xfId="60" applyNumberFormat="1" applyFont="1" applyFill="1" applyBorder="1">
      <alignment/>
      <protection/>
    </xf>
    <xf numFmtId="3" fontId="3" fillId="0" borderId="26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115" fillId="0" borderId="0" xfId="60" applyFont="1">
      <alignment/>
      <protection/>
    </xf>
    <xf numFmtId="37" fontId="116" fillId="0" borderId="0" xfId="60" applyFont="1">
      <alignment/>
      <protection/>
    </xf>
    <xf numFmtId="37" fontId="117" fillId="0" borderId="0" xfId="60" applyFont="1">
      <alignment/>
      <protection/>
    </xf>
    <xf numFmtId="37" fontId="18" fillId="0" borderId="0" xfId="60" applyFont="1">
      <alignment/>
      <protection/>
    </xf>
    <xf numFmtId="37" fontId="6" fillId="0" borderId="0" xfId="60" applyFont="1">
      <alignment/>
      <protection/>
    </xf>
    <xf numFmtId="37" fontId="5" fillId="0" borderId="18" xfId="60" applyFont="1" applyFill="1" applyBorder="1" applyProtection="1">
      <alignment/>
      <protection/>
    </xf>
    <xf numFmtId="37" fontId="6" fillId="34" borderId="30" xfId="60" applyFont="1" applyFill="1" applyBorder="1">
      <alignment/>
      <protection/>
    </xf>
    <xf numFmtId="37" fontId="3" fillId="0" borderId="31" xfId="60" applyFont="1" applyFill="1" applyBorder="1" applyProtection="1">
      <alignment/>
      <protection/>
    </xf>
    <xf numFmtId="37" fontId="3" fillId="0" borderId="32" xfId="60" applyFont="1" applyFill="1" applyBorder="1" applyProtection="1">
      <alignment/>
      <protection/>
    </xf>
    <xf numFmtId="37" fontId="3" fillId="0" borderId="33" xfId="60" applyFont="1" applyFill="1" applyBorder="1" applyProtection="1">
      <alignment/>
      <protection/>
    </xf>
    <xf numFmtId="37" fontId="3" fillId="0" borderId="32" xfId="60" applyFont="1" applyFill="1" applyBorder="1" applyAlignment="1" applyProtection="1">
      <alignment horizontal="right"/>
      <protection/>
    </xf>
    <xf numFmtId="37" fontId="3" fillId="0" borderId="34" xfId="60" applyFont="1" applyFill="1" applyBorder="1" applyAlignment="1" applyProtection="1">
      <alignment horizontal="right"/>
      <protection/>
    </xf>
    <xf numFmtId="3" fontId="3" fillId="0" borderId="32" xfId="60" applyNumberFormat="1" applyFont="1" applyFill="1" applyBorder="1" applyAlignment="1">
      <alignment horizontal="right"/>
      <protection/>
    </xf>
    <xf numFmtId="3" fontId="3" fillId="0" borderId="34" xfId="60" applyNumberFormat="1" applyFont="1" applyFill="1" applyBorder="1" applyAlignment="1">
      <alignment horizontal="right"/>
      <protection/>
    </xf>
    <xf numFmtId="3" fontId="3" fillId="0" borderId="31" xfId="60" applyNumberFormat="1" applyFont="1" applyFill="1" applyBorder="1">
      <alignment/>
      <protection/>
    </xf>
    <xf numFmtId="3" fontId="3" fillId="0" borderId="32" xfId="60" applyNumberFormat="1" applyFont="1" applyFill="1" applyBorder="1">
      <alignment/>
      <protection/>
    </xf>
    <xf numFmtId="37" fontId="15" fillId="0" borderId="0" xfId="60" applyFont="1">
      <alignment/>
      <protection/>
    </xf>
    <xf numFmtId="37" fontId="14" fillId="35" borderId="35" xfId="60" applyFont="1" applyFill="1" applyBorder="1" applyAlignment="1" applyProtection="1">
      <alignment horizontal="center"/>
      <protection/>
    </xf>
    <xf numFmtId="37" fontId="14" fillId="35" borderId="36" xfId="60" applyFont="1" applyFill="1" applyBorder="1" applyAlignment="1" applyProtection="1">
      <alignment horizontal="center"/>
      <protection/>
    </xf>
    <xf numFmtId="37" fontId="14" fillId="35" borderId="37" xfId="60" applyFont="1" applyFill="1" applyBorder="1" applyAlignment="1" applyProtection="1">
      <alignment horizontal="center"/>
      <protection/>
    </xf>
    <xf numFmtId="37" fontId="14" fillId="35" borderId="38" xfId="60" applyFont="1" applyFill="1" applyBorder="1" applyAlignment="1" applyProtection="1">
      <alignment horizontal="center"/>
      <protection/>
    </xf>
    <xf numFmtId="37" fontId="14" fillId="35" borderId="13" xfId="60" applyFont="1" applyFill="1" applyBorder="1" applyAlignment="1">
      <alignment horizontal="centerContinuous"/>
      <protection/>
    </xf>
    <xf numFmtId="37" fontId="14" fillId="35" borderId="14" xfId="60" applyFont="1" applyFill="1" applyBorder="1" applyAlignment="1" applyProtection="1">
      <alignment horizontal="centerContinuous"/>
      <protection/>
    </xf>
    <xf numFmtId="37" fontId="20" fillId="35" borderId="31" xfId="60" applyFont="1" applyFill="1" applyBorder="1" applyAlignment="1">
      <alignment horizontal="centerContinuous" vertical="center"/>
      <protection/>
    </xf>
    <xf numFmtId="37" fontId="20" fillId="35" borderId="0" xfId="60" applyFont="1" applyFill="1" applyBorder="1" applyAlignment="1" applyProtection="1">
      <alignment horizontal="center" vertical="center"/>
      <protection/>
    </xf>
    <xf numFmtId="37" fontId="20" fillId="35" borderId="11" xfId="60" applyFont="1" applyFill="1" applyBorder="1" applyAlignment="1" applyProtection="1">
      <alignment vertical="center"/>
      <protection/>
    </xf>
    <xf numFmtId="37" fontId="20" fillId="35" borderId="14" xfId="60" applyFont="1" applyFill="1" applyBorder="1" applyAlignment="1" applyProtection="1">
      <alignment vertical="center"/>
      <protection/>
    </xf>
    <xf numFmtId="37" fontId="22" fillId="35" borderId="17" xfId="60" applyFont="1" applyFill="1" applyBorder="1">
      <alignment/>
      <protection/>
    </xf>
    <xf numFmtId="37" fontId="22" fillId="35" borderId="18" xfId="60" applyFont="1" applyFill="1" applyBorder="1">
      <alignment/>
      <protection/>
    </xf>
    <xf numFmtId="37" fontId="22" fillId="35" borderId="33" xfId="60" applyFont="1" applyFill="1" applyBorder="1">
      <alignment/>
      <protection/>
    </xf>
    <xf numFmtId="37" fontId="22" fillId="35" borderId="34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20" fillId="35" borderId="11" xfId="60" applyFont="1" applyFill="1" applyBorder="1" applyAlignment="1">
      <alignment vertical="center"/>
      <protection/>
    </xf>
    <xf numFmtId="37" fontId="20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9" fontId="5" fillId="0" borderId="0" xfId="60" applyNumberFormat="1" applyFont="1" applyFill="1" applyBorder="1" applyProtection="1">
      <alignment/>
      <protection/>
    </xf>
    <xf numFmtId="37" fontId="6" fillId="0" borderId="14" xfId="60" applyFont="1" applyFill="1" applyBorder="1" applyAlignment="1" applyProtection="1">
      <alignment horizontal="left"/>
      <protection/>
    </xf>
    <xf numFmtId="2" fontId="6" fillId="0" borderId="17" xfId="60" applyNumberFormat="1" applyFont="1" applyFill="1" applyBorder="1" applyProtection="1">
      <alignment/>
      <protection/>
    </xf>
    <xf numFmtId="2" fontId="6" fillId="0" borderId="22" xfId="60" applyNumberFormat="1" applyFont="1" applyFill="1" applyBorder="1" applyProtection="1">
      <alignment/>
      <protection/>
    </xf>
    <xf numFmtId="37" fontId="3" fillId="0" borderId="28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164" fontId="3" fillId="0" borderId="0" xfId="60" applyNumberFormat="1" applyFont="1">
      <alignment/>
      <protection/>
    </xf>
    <xf numFmtId="37" fontId="118" fillId="0" borderId="0" xfId="60" applyFont="1" applyAlignment="1">
      <alignment vertical="center"/>
      <protection/>
    </xf>
    <xf numFmtId="37" fontId="119" fillId="0" borderId="18" xfId="60" applyFont="1" applyFill="1" applyBorder="1" applyAlignment="1" applyProtection="1">
      <alignment vertical="center"/>
      <protection/>
    </xf>
    <xf numFmtId="37" fontId="3" fillId="0" borderId="0" xfId="60" applyFont="1" applyAlignment="1">
      <alignment vertical="center"/>
      <protection/>
    </xf>
    <xf numFmtId="37" fontId="6" fillId="34" borderId="15" xfId="60" applyFont="1" applyFill="1" applyBorder="1" applyAlignment="1">
      <alignment vertical="center"/>
      <protection/>
    </xf>
    <xf numFmtId="37" fontId="6" fillId="0" borderId="17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vertical="center"/>
      <protection/>
    </xf>
    <xf numFmtId="37" fontId="6" fillId="0" borderId="18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horizontal="right" vertical="center"/>
      <protection/>
    </xf>
    <xf numFmtId="37" fontId="6" fillId="0" borderId="18" xfId="60" applyFont="1" applyFill="1" applyBorder="1" applyAlignment="1" applyProtection="1">
      <alignment horizontal="right" vertical="center"/>
      <protection/>
    </xf>
    <xf numFmtId="3" fontId="6" fillId="0" borderId="16" xfId="60" applyNumberFormat="1" applyFont="1" applyFill="1" applyBorder="1" applyAlignment="1">
      <alignment horizontal="right" vertical="center"/>
      <protection/>
    </xf>
    <xf numFmtId="3" fontId="6" fillId="0" borderId="18" xfId="60" applyNumberFormat="1" applyFont="1" applyFill="1" applyBorder="1" applyAlignment="1">
      <alignment vertical="center"/>
      <protection/>
    </xf>
    <xf numFmtId="3" fontId="6" fillId="0" borderId="17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vertical="center"/>
      <protection/>
    </xf>
    <xf numFmtId="3" fontId="6" fillId="0" borderId="18" xfId="60" applyNumberFormat="1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3" fillId="34" borderId="24" xfId="60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7" fontId="6" fillId="0" borderId="17" xfId="60" applyFont="1" applyFill="1" applyBorder="1" applyProtection="1">
      <alignment/>
      <protection/>
    </xf>
    <xf numFmtId="37" fontId="6" fillId="0" borderId="16" xfId="60" applyFont="1" applyFill="1" applyBorder="1" applyProtection="1">
      <alignment/>
      <protection/>
    </xf>
    <xf numFmtId="37" fontId="6" fillId="0" borderId="18" xfId="60" applyFont="1" applyFill="1" applyBorder="1" applyProtection="1">
      <alignment/>
      <protection/>
    </xf>
    <xf numFmtId="37" fontId="6" fillId="0" borderId="16" xfId="60" applyFont="1" applyFill="1" applyBorder="1" applyAlignment="1" applyProtection="1">
      <alignment horizontal="right"/>
      <protection/>
    </xf>
    <xf numFmtId="37" fontId="6" fillId="0" borderId="18" xfId="60" applyFont="1" applyFill="1" applyBorder="1" applyAlignment="1" applyProtection="1">
      <alignment horizontal="right"/>
      <protection/>
    </xf>
    <xf numFmtId="3" fontId="6" fillId="0" borderId="16" xfId="60" applyNumberFormat="1" applyFont="1" applyFill="1" applyBorder="1" applyAlignment="1">
      <alignment horizontal="right"/>
      <protection/>
    </xf>
    <xf numFmtId="3" fontId="6" fillId="0" borderId="18" xfId="60" applyNumberFormat="1" applyFont="1" applyFill="1" applyBorder="1" applyAlignment="1">
      <alignment horizontal="right"/>
      <protection/>
    </xf>
    <xf numFmtId="3" fontId="6" fillId="0" borderId="17" xfId="60" applyNumberFormat="1" applyFont="1" applyFill="1" applyBorder="1">
      <alignment/>
      <protection/>
    </xf>
    <xf numFmtId="3" fontId="6" fillId="0" borderId="16" xfId="60" applyNumberFormat="1" applyFont="1" applyFill="1" applyBorder="1">
      <alignment/>
      <protection/>
    </xf>
    <xf numFmtId="37" fontId="6" fillId="0" borderId="33" xfId="60" applyFont="1" applyFill="1" applyBorder="1" applyProtection="1">
      <alignment/>
      <protection/>
    </xf>
    <xf numFmtId="37" fontId="6" fillId="0" borderId="32" xfId="60" applyFont="1" applyFill="1" applyBorder="1" applyProtection="1">
      <alignment/>
      <protection/>
    </xf>
    <xf numFmtId="37" fontId="6" fillId="0" borderId="34" xfId="60" applyFont="1" applyFill="1" applyBorder="1" applyProtection="1">
      <alignment/>
      <protection/>
    </xf>
    <xf numFmtId="37" fontId="6" fillId="0" borderId="32" xfId="60" applyFont="1" applyFill="1" applyBorder="1" applyAlignment="1" applyProtection="1">
      <alignment horizontal="right"/>
      <protection/>
    </xf>
    <xf numFmtId="37" fontId="6" fillId="0" borderId="34" xfId="60" applyFont="1" applyFill="1" applyBorder="1" applyAlignment="1" applyProtection="1">
      <alignment horizontal="right"/>
      <protection/>
    </xf>
    <xf numFmtId="3" fontId="6" fillId="0" borderId="32" xfId="60" applyNumberFormat="1" applyFont="1" applyFill="1" applyBorder="1" applyAlignment="1">
      <alignment horizontal="right"/>
      <protection/>
    </xf>
    <xf numFmtId="3" fontId="6" fillId="0" borderId="34" xfId="60" applyNumberFormat="1" applyFont="1" applyFill="1" applyBorder="1" applyAlignment="1">
      <alignment horizontal="right"/>
      <protection/>
    </xf>
    <xf numFmtId="3" fontId="6" fillId="0" borderId="33" xfId="60" applyNumberFormat="1" applyFont="1" applyFill="1" applyBorder="1">
      <alignment/>
      <protection/>
    </xf>
    <xf numFmtId="3" fontId="6" fillId="0" borderId="32" xfId="60" applyNumberFormat="1" applyFont="1" applyFill="1" applyBorder="1">
      <alignment/>
      <protection/>
    </xf>
    <xf numFmtId="37" fontId="20" fillId="35" borderId="33" xfId="60" applyFont="1" applyFill="1" applyBorder="1" applyAlignment="1">
      <alignment horizontal="centerContinuous" vertical="center"/>
      <protection/>
    </xf>
    <xf numFmtId="37" fontId="20" fillId="35" borderId="34" xfId="60" applyFont="1" applyFill="1" applyBorder="1" applyAlignment="1">
      <alignment horizontal="centerContinuous" vertical="center"/>
      <protection/>
    </xf>
    <xf numFmtId="37" fontId="25" fillId="36" borderId="39" xfId="45" applyNumberFormat="1" applyFont="1" applyFill="1" applyBorder="1" applyAlignment="1" applyProtection="1">
      <alignment horizont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7" fillId="0" borderId="0" xfId="63" applyFont="1">
      <alignment/>
      <protection/>
    </xf>
    <xf numFmtId="2" fontId="3" fillId="0" borderId="40" xfId="63" applyNumberFormat="1" applyFont="1" applyBorder="1">
      <alignment/>
      <protection/>
    </xf>
    <xf numFmtId="3" fontId="3" fillId="0" borderId="21" xfId="63" applyNumberFormat="1" applyFont="1" applyBorder="1">
      <alignment/>
      <protection/>
    </xf>
    <xf numFmtId="3" fontId="3" fillId="0" borderId="41" xfId="63" applyNumberFormat="1" applyFont="1" applyBorder="1">
      <alignment/>
      <protection/>
    </xf>
    <xf numFmtId="10" fontId="3" fillId="0" borderId="42" xfId="63" applyNumberFormat="1" applyFont="1" applyBorder="1">
      <alignment/>
      <protection/>
    </xf>
    <xf numFmtId="2" fontId="3" fillId="0" borderId="40" xfId="63" applyNumberFormat="1" applyFont="1" applyBorder="1" applyAlignment="1">
      <alignment horizontal="right"/>
      <protection/>
    </xf>
    <xf numFmtId="0" fontId="3" fillId="0" borderId="43" xfId="63" applyNumberFormat="1" applyFont="1" applyBorder="1" quotePrefix="1">
      <alignment/>
      <protection/>
    </xf>
    <xf numFmtId="2" fontId="3" fillId="0" borderId="44" xfId="63" applyNumberFormat="1" applyFont="1" applyBorder="1">
      <alignment/>
      <protection/>
    </xf>
    <xf numFmtId="3" fontId="3" fillId="0" borderId="45" xfId="63" applyNumberFormat="1" applyFont="1" applyBorder="1">
      <alignment/>
      <protection/>
    </xf>
    <xf numFmtId="3" fontId="3" fillId="0" borderId="46" xfId="63" applyNumberFormat="1" applyFont="1" applyBorder="1">
      <alignment/>
      <protection/>
    </xf>
    <xf numFmtId="10" fontId="3" fillId="0" borderId="47" xfId="63" applyNumberFormat="1" applyFont="1" applyBorder="1">
      <alignment/>
      <protection/>
    </xf>
    <xf numFmtId="2" fontId="3" fillId="0" borderId="44" xfId="63" applyNumberFormat="1" applyFont="1" applyBorder="1" applyAlignment="1">
      <alignment horizontal="right"/>
      <protection/>
    </xf>
    <xf numFmtId="0" fontId="3" fillId="0" borderId="48" xfId="63" applyNumberFormat="1" applyFont="1" applyBorder="1" quotePrefix="1">
      <alignment/>
      <protection/>
    </xf>
    <xf numFmtId="2" fontId="28" fillId="37" borderId="49" xfId="63" applyNumberFormat="1" applyFont="1" applyFill="1" applyBorder="1">
      <alignment/>
      <protection/>
    </xf>
    <xf numFmtId="3" fontId="28" fillId="37" borderId="50" xfId="63" applyNumberFormat="1" applyFont="1" applyFill="1" applyBorder="1">
      <alignment/>
      <protection/>
    </xf>
    <xf numFmtId="3" fontId="28" fillId="37" borderId="51" xfId="63" applyNumberFormat="1" applyFont="1" applyFill="1" applyBorder="1">
      <alignment/>
      <protection/>
    </xf>
    <xf numFmtId="10" fontId="28" fillId="37" borderId="52" xfId="63" applyNumberFormat="1" applyFont="1" applyFill="1" applyBorder="1">
      <alignment/>
      <protection/>
    </xf>
    <xf numFmtId="3" fontId="28" fillId="37" borderId="53" xfId="63" applyNumberFormat="1" applyFont="1" applyFill="1" applyBorder="1">
      <alignment/>
      <protection/>
    </xf>
    <xf numFmtId="3" fontId="28" fillId="37" borderId="54" xfId="63" applyNumberFormat="1" applyFont="1" applyFill="1" applyBorder="1">
      <alignment/>
      <protection/>
    </xf>
    <xf numFmtId="0" fontId="28" fillId="37" borderId="51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5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6" xfId="63" applyNumberFormat="1" applyFont="1" applyFill="1" applyBorder="1" applyAlignment="1">
      <alignment horizontal="center" vertical="center" wrapText="1"/>
      <protection/>
    </xf>
    <xf numFmtId="49" fontId="5" fillId="35" borderId="57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30" fillId="0" borderId="0" xfId="63" applyFont="1">
      <alignment/>
      <protection/>
    </xf>
    <xf numFmtId="2" fontId="30" fillId="38" borderId="49" xfId="63" applyNumberFormat="1" applyFont="1" applyFill="1" applyBorder="1">
      <alignment/>
      <protection/>
    </xf>
    <xf numFmtId="3" fontId="30" fillId="38" borderId="50" xfId="63" applyNumberFormat="1" applyFont="1" applyFill="1" applyBorder="1">
      <alignment/>
      <protection/>
    </xf>
    <xf numFmtId="3" fontId="30" fillId="38" borderId="51" xfId="63" applyNumberFormat="1" applyFont="1" applyFill="1" applyBorder="1">
      <alignment/>
      <protection/>
    </xf>
    <xf numFmtId="10" fontId="30" fillId="38" borderId="52" xfId="63" applyNumberFormat="1" applyFont="1" applyFill="1" applyBorder="1">
      <alignment/>
      <protection/>
    </xf>
    <xf numFmtId="0" fontId="30" fillId="38" borderId="51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8" xfId="57" applyNumberFormat="1" applyFont="1" applyFill="1" applyBorder="1" applyAlignment="1">
      <alignment horizontal="right"/>
      <protection/>
    </xf>
    <xf numFmtId="3" fontId="13" fillId="0" borderId="59" xfId="57" applyNumberFormat="1" applyFont="1" applyFill="1" applyBorder="1">
      <alignment/>
      <protection/>
    </xf>
    <xf numFmtId="3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3" fontId="6" fillId="0" borderId="62" xfId="57" applyNumberFormat="1" applyFont="1" applyFill="1" applyBorder="1">
      <alignment/>
      <protection/>
    </xf>
    <xf numFmtId="10" fontId="6" fillId="0" borderId="63" xfId="57" applyNumberFormat="1" applyFont="1" applyFill="1" applyBorder="1">
      <alignment/>
      <protection/>
    </xf>
    <xf numFmtId="3" fontId="6" fillId="0" borderId="64" xfId="57" applyNumberFormat="1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0" fontId="6" fillId="0" borderId="65" xfId="57" applyFont="1" applyFill="1" applyBorder="1">
      <alignment/>
      <protection/>
    </xf>
    <xf numFmtId="10" fontId="6" fillId="0" borderId="66" xfId="57" applyNumberFormat="1" applyFont="1" applyFill="1" applyBorder="1" applyAlignment="1">
      <alignment horizontal="right"/>
      <protection/>
    </xf>
    <xf numFmtId="3" fontId="13" fillId="0" borderId="67" xfId="57" applyNumberFormat="1" applyFont="1" applyFill="1" applyBorder="1">
      <alignment/>
      <protection/>
    </xf>
    <xf numFmtId="3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3" fontId="6" fillId="0" borderId="70" xfId="57" applyNumberFormat="1" applyFont="1" applyFill="1" applyBorder="1">
      <alignment/>
      <protection/>
    </xf>
    <xf numFmtId="10" fontId="6" fillId="0" borderId="71" xfId="57" applyNumberFormat="1" applyFont="1" applyFill="1" applyBorder="1">
      <alignment/>
      <protection/>
    </xf>
    <xf numFmtId="3" fontId="6" fillId="0" borderId="72" xfId="57" applyNumberFormat="1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0" fontId="6" fillId="0" borderId="73" xfId="57" applyFont="1" applyFill="1" applyBorder="1">
      <alignment/>
      <protection/>
    </xf>
    <xf numFmtId="10" fontId="6" fillId="0" borderId="74" xfId="57" applyNumberFormat="1" applyFont="1" applyFill="1" applyBorder="1" applyAlignment="1">
      <alignment horizontal="right"/>
      <protection/>
    </xf>
    <xf numFmtId="3" fontId="13" fillId="0" borderId="75" xfId="57" applyNumberFormat="1" applyFont="1" applyFill="1" applyBorder="1">
      <alignment/>
      <protection/>
    </xf>
    <xf numFmtId="3" fontId="6" fillId="0" borderId="47" xfId="57" applyNumberFormat="1" applyFont="1" applyFill="1" applyBorder="1">
      <alignment/>
      <protection/>
    </xf>
    <xf numFmtId="3" fontId="6" fillId="0" borderId="76" xfId="57" applyNumberFormat="1" applyFont="1" applyFill="1" applyBorder="1">
      <alignment/>
      <protection/>
    </xf>
    <xf numFmtId="3" fontId="6" fillId="0" borderId="77" xfId="57" applyNumberFormat="1" applyFont="1" applyFill="1" applyBorder="1">
      <alignment/>
      <protection/>
    </xf>
    <xf numFmtId="10" fontId="6" fillId="0" borderId="78" xfId="57" applyNumberFormat="1" applyFont="1" applyFill="1" applyBorder="1">
      <alignment/>
      <protection/>
    </xf>
    <xf numFmtId="3" fontId="6" fillId="0" borderId="46" xfId="57" applyNumberFormat="1" applyFont="1" applyFill="1" applyBorder="1">
      <alignment/>
      <protection/>
    </xf>
    <xf numFmtId="10" fontId="6" fillId="0" borderId="78" xfId="57" applyNumberFormat="1" applyFont="1" applyFill="1" applyBorder="1" applyAlignment="1">
      <alignment horizontal="right"/>
      <protection/>
    </xf>
    <xf numFmtId="0" fontId="6" fillId="0" borderId="79" xfId="57" applyFont="1" applyFill="1" applyBorder="1">
      <alignment/>
      <protection/>
    </xf>
    <xf numFmtId="0" fontId="31" fillId="0" borderId="0" xfId="57" applyFont="1" applyFill="1" applyAlignment="1">
      <alignment vertical="center"/>
      <protection/>
    </xf>
    <xf numFmtId="10" fontId="31" fillId="37" borderId="80" xfId="57" applyNumberFormat="1" applyFont="1" applyFill="1" applyBorder="1" applyAlignment="1">
      <alignment horizontal="right" vertical="center"/>
      <protection/>
    </xf>
    <xf numFmtId="3" fontId="31" fillId="37" borderId="81" xfId="57" applyNumberFormat="1" applyFont="1" applyFill="1" applyBorder="1" applyAlignment="1">
      <alignment vertical="center"/>
      <protection/>
    </xf>
    <xf numFmtId="3" fontId="31" fillId="37" borderId="82" xfId="57" applyNumberFormat="1" applyFont="1" applyFill="1" applyBorder="1" applyAlignment="1">
      <alignment vertical="center"/>
      <protection/>
    </xf>
    <xf numFmtId="3" fontId="31" fillId="37" borderId="83" xfId="57" applyNumberFormat="1" applyFont="1" applyFill="1" applyBorder="1" applyAlignment="1">
      <alignment vertical="center"/>
      <protection/>
    </xf>
    <xf numFmtId="3" fontId="31" fillId="37" borderId="84" xfId="57" applyNumberFormat="1" applyFont="1" applyFill="1" applyBorder="1" applyAlignment="1">
      <alignment vertical="center"/>
      <protection/>
    </xf>
    <xf numFmtId="165" fontId="31" fillId="37" borderId="85" xfId="57" applyNumberFormat="1" applyFont="1" applyFill="1" applyBorder="1" applyAlignment="1">
      <alignment vertical="center"/>
      <protection/>
    </xf>
    <xf numFmtId="3" fontId="31" fillId="37" borderId="86" xfId="57" applyNumberFormat="1" applyFont="1" applyFill="1" applyBorder="1" applyAlignment="1">
      <alignment vertical="center"/>
      <protection/>
    </xf>
    <xf numFmtId="10" fontId="31" fillId="37" borderId="85" xfId="57" applyNumberFormat="1" applyFont="1" applyFill="1" applyBorder="1" applyAlignment="1">
      <alignment horizontal="right" vertical="center"/>
      <protection/>
    </xf>
    <xf numFmtId="3" fontId="31" fillId="37" borderId="87" xfId="57" applyNumberFormat="1" applyFont="1" applyFill="1" applyBorder="1" applyAlignment="1">
      <alignment vertical="center"/>
      <protection/>
    </xf>
    <xf numFmtId="0" fontId="31" fillId="37" borderId="88" xfId="57" applyNumberFormat="1" applyFont="1" applyFill="1" applyBorder="1" applyAlignment="1">
      <alignment vertical="center"/>
      <protection/>
    </xf>
    <xf numFmtId="1" fontId="15" fillId="0" borderId="0" xfId="57" applyNumberFormat="1" applyFont="1" applyFill="1" applyAlignment="1">
      <alignment horizontal="center" vertical="center" wrapText="1"/>
      <protection/>
    </xf>
    <xf numFmtId="49" fontId="14" fillId="35" borderId="60" xfId="57" applyNumberFormat="1" applyFont="1" applyFill="1" applyBorder="1" applyAlignment="1">
      <alignment horizontal="center" vertical="center" wrapText="1"/>
      <protection/>
    </xf>
    <xf numFmtId="49" fontId="14" fillId="35" borderId="61" xfId="57" applyNumberFormat="1" applyFont="1" applyFill="1" applyBorder="1" applyAlignment="1">
      <alignment horizontal="center" vertical="center" wrapText="1"/>
      <protection/>
    </xf>
    <xf numFmtId="49" fontId="14" fillId="35" borderId="64" xfId="57" applyNumberFormat="1" applyFont="1" applyFill="1" applyBorder="1" applyAlignment="1">
      <alignment horizontal="center" vertical="center" wrapText="1"/>
      <protection/>
    </xf>
    <xf numFmtId="49" fontId="14" fillId="35" borderId="62" xfId="57" applyNumberFormat="1" applyFont="1" applyFill="1" applyBorder="1" applyAlignment="1">
      <alignment horizontal="center" vertical="center" wrapText="1"/>
      <protection/>
    </xf>
    <xf numFmtId="1" fontId="32" fillId="0" borderId="0" xfId="57" applyNumberFormat="1" applyFont="1" applyFill="1" applyAlignment="1">
      <alignment horizontal="center" vertical="center" wrapText="1"/>
      <protection/>
    </xf>
    <xf numFmtId="0" fontId="34" fillId="0" borderId="0" xfId="57" applyFont="1" applyFill="1">
      <alignment/>
      <protection/>
    </xf>
    <xf numFmtId="0" fontId="37" fillId="0" borderId="0" xfId="57" applyFont="1" applyFill="1" applyAlignment="1">
      <alignment vertical="center"/>
      <protection/>
    </xf>
    <xf numFmtId="10" fontId="37" fillId="37" borderId="80" xfId="57" applyNumberFormat="1" applyFont="1" applyFill="1" applyBorder="1" applyAlignment="1">
      <alignment horizontal="right" vertical="center"/>
      <protection/>
    </xf>
    <xf numFmtId="3" fontId="37" fillId="37" borderId="81" xfId="57" applyNumberFormat="1" applyFont="1" applyFill="1" applyBorder="1" applyAlignment="1">
      <alignment vertical="center"/>
      <protection/>
    </xf>
    <xf numFmtId="3" fontId="37" fillId="37" borderId="82" xfId="57" applyNumberFormat="1" applyFont="1" applyFill="1" applyBorder="1" applyAlignment="1">
      <alignment vertical="center"/>
      <protection/>
    </xf>
    <xf numFmtId="3" fontId="37" fillId="37" borderId="83" xfId="57" applyNumberFormat="1" applyFont="1" applyFill="1" applyBorder="1" applyAlignment="1">
      <alignment vertical="center"/>
      <protection/>
    </xf>
    <xf numFmtId="3" fontId="37" fillId="37" borderId="84" xfId="57" applyNumberFormat="1" applyFont="1" applyFill="1" applyBorder="1" applyAlignment="1">
      <alignment vertical="center"/>
      <protection/>
    </xf>
    <xf numFmtId="10" fontId="37" fillId="37" borderId="85" xfId="57" applyNumberFormat="1" applyFont="1" applyFill="1" applyBorder="1" applyAlignment="1">
      <alignment vertical="center"/>
      <protection/>
    </xf>
    <xf numFmtId="3" fontId="37" fillId="37" borderId="86" xfId="57" applyNumberFormat="1" applyFont="1" applyFill="1" applyBorder="1" applyAlignment="1">
      <alignment vertical="center"/>
      <protection/>
    </xf>
    <xf numFmtId="10" fontId="37" fillId="37" borderId="85" xfId="57" applyNumberFormat="1" applyFont="1" applyFill="1" applyBorder="1" applyAlignment="1">
      <alignment horizontal="right" vertical="center"/>
      <protection/>
    </xf>
    <xf numFmtId="3" fontId="37" fillId="37" borderId="87" xfId="57" applyNumberFormat="1" applyFont="1" applyFill="1" applyBorder="1" applyAlignment="1">
      <alignment vertical="center"/>
      <protection/>
    </xf>
    <xf numFmtId="0" fontId="37" fillId="37" borderId="88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7" fillId="0" borderId="0" xfId="64" applyFont="1">
      <alignment/>
      <protection/>
    </xf>
    <xf numFmtId="10" fontId="3" fillId="0" borderId="89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92" xfId="64" applyNumberFormat="1" applyFont="1" applyBorder="1">
      <alignment/>
      <protection/>
    </xf>
    <xf numFmtId="0" fontId="3" fillId="0" borderId="93" xfId="64" applyNumberFormat="1" applyFont="1" applyBorder="1">
      <alignment/>
      <protection/>
    </xf>
    <xf numFmtId="10" fontId="3" fillId="0" borderId="94" xfId="64" applyNumberFormat="1" applyFont="1" applyBorder="1">
      <alignment/>
      <protection/>
    </xf>
    <xf numFmtId="3" fontId="3" fillId="0" borderId="45" xfId="64" applyNumberFormat="1" applyFont="1" applyBorder="1">
      <alignment/>
      <protection/>
    </xf>
    <xf numFmtId="3" fontId="3" fillId="0" borderId="46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10" fontId="3" fillId="0" borderId="45" xfId="64" applyNumberFormat="1" applyFont="1" applyBorder="1">
      <alignment/>
      <protection/>
    </xf>
    <xf numFmtId="3" fontId="3" fillId="0" borderId="77" xfId="64" applyNumberFormat="1" applyFont="1" applyBorder="1">
      <alignment/>
      <protection/>
    </xf>
    <xf numFmtId="0" fontId="3" fillId="0" borderId="79" xfId="64" applyNumberFormat="1" applyFont="1" applyBorder="1">
      <alignment/>
      <protection/>
    </xf>
    <xf numFmtId="0" fontId="30" fillId="0" borderId="0" xfId="64" applyFont="1">
      <alignment/>
      <protection/>
    </xf>
    <xf numFmtId="10" fontId="30" fillId="38" borderId="95" xfId="64" applyNumberFormat="1" applyFont="1" applyFill="1" applyBorder="1" applyAlignment="1">
      <alignment vertical="center"/>
      <protection/>
    </xf>
    <xf numFmtId="3" fontId="30" fillId="38" borderId="96" xfId="64" applyNumberFormat="1" applyFont="1" applyFill="1" applyBorder="1" applyAlignment="1">
      <alignment vertical="center"/>
      <protection/>
    </xf>
    <xf numFmtId="10" fontId="30" fillId="38" borderId="97" xfId="64" applyNumberFormat="1" applyFont="1" applyFill="1" applyBorder="1" applyAlignment="1">
      <alignment vertical="center"/>
      <protection/>
    </xf>
    <xf numFmtId="3" fontId="30" fillId="38" borderId="98" xfId="64" applyNumberFormat="1" applyFont="1" applyFill="1" applyBorder="1" applyAlignment="1">
      <alignment vertical="center"/>
      <protection/>
    </xf>
    <xf numFmtId="10" fontId="30" fillId="38" borderId="99" xfId="64" applyNumberFormat="1" applyFont="1" applyFill="1" applyBorder="1" applyAlignment="1">
      <alignment vertical="center"/>
      <protection/>
    </xf>
    <xf numFmtId="3" fontId="30" fillId="38" borderId="100" xfId="64" applyNumberFormat="1" applyFont="1" applyFill="1" applyBorder="1" applyAlignment="1">
      <alignment vertical="center"/>
      <protection/>
    </xf>
    <xf numFmtId="0" fontId="30" fillId="38" borderId="101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1" fontId="13" fillId="35" borderId="102" xfId="64" applyNumberFormat="1" applyFont="1" applyFill="1" applyBorder="1" applyAlignment="1">
      <alignment horizontal="center" vertical="center" wrapText="1"/>
      <protection/>
    </xf>
    <xf numFmtId="49" fontId="13" fillId="35" borderId="55" xfId="64" applyNumberFormat="1" applyFont="1" applyFill="1" applyBorder="1" applyAlignment="1">
      <alignment horizontal="center" vertical="center" wrapText="1"/>
      <protection/>
    </xf>
    <xf numFmtId="49" fontId="13" fillId="35" borderId="57" xfId="64" applyNumberFormat="1" applyFont="1" applyFill="1" applyBorder="1" applyAlignment="1">
      <alignment horizontal="center" vertical="center" wrapText="1"/>
      <protection/>
    </xf>
    <xf numFmtId="1" fontId="13" fillId="35" borderId="103" xfId="64" applyNumberFormat="1" applyFont="1" applyFill="1" applyBorder="1" applyAlignment="1">
      <alignment horizontal="center" vertical="center" wrapText="1"/>
      <protection/>
    </xf>
    <xf numFmtId="1" fontId="13" fillId="35" borderId="104" xfId="64" applyNumberFormat="1" applyFont="1" applyFill="1" applyBorder="1" applyAlignment="1">
      <alignment vertical="center" wrapText="1"/>
      <protection/>
    </xf>
    <xf numFmtId="49" fontId="13" fillId="35" borderId="105" xfId="64" applyNumberFormat="1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31" fillId="0" borderId="0" xfId="64" applyFont="1">
      <alignment/>
      <protection/>
    </xf>
    <xf numFmtId="10" fontId="34" fillId="38" borderId="106" xfId="64" applyNumberFormat="1" applyFont="1" applyFill="1" applyBorder="1">
      <alignment/>
      <protection/>
    </xf>
    <xf numFmtId="3" fontId="31" fillId="38" borderId="107" xfId="64" applyNumberFormat="1" applyFont="1" applyFill="1" applyBorder="1" applyAlignment="1">
      <alignment vertical="center"/>
      <protection/>
    </xf>
    <xf numFmtId="165" fontId="31" fillId="38" borderId="108" xfId="64" applyNumberFormat="1" applyFont="1" applyFill="1" applyBorder="1" applyAlignment="1">
      <alignment vertical="center"/>
      <protection/>
    </xf>
    <xf numFmtId="3" fontId="31" fillId="38" borderId="109" xfId="64" applyNumberFormat="1" applyFont="1" applyFill="1" applyBorder="1" applyAlignment="1">
      <alignment vertical="center"/>
      <protection/>
    </xf>
    <xf numFmtId="10" fontId="34" fillId="38" borderId="108" xfId="64" applyNumberFormat="1" applyFont="1" applyFill="1" applyBorder="1">
      <alignment/>
      <protection/>
    </xf>
    <xf numFmtId="3" fontId="31" fillId="38" borderId="110" xfId="64" applyNumberFormat="1" applyFont="1" applyFill="1" applyBorder="1" applyAlignment="1">
      <alignment vertical="center"/>
      <protection/>
    </xf>
    <xf numFmtId="0" fontId="31" fillId="38" borderId="111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3" fillId="39" borderId="112" xfId="57" applyNumberFormat="1" applyFont="1" applyFill="1" applyBorder="1" applyAlignment="1">
      <alignment horizontal="right"/>
      <protection/>
    </xf>
    <xf numFmtId="3" fontId="13" fillId="39" borderId="113" xfId="57" applyNumberFormat="1" applyFont="1" applyFill="1" applyBorder="1">
      <alignment/>
      <protection/>
    </xf>
    <xf numFmtId="3" fontId="13" fillId="39" borderId="114" xfId="57" applyNumberFormat="1" applyFont="1" applyFill="1" applyBorder="1">
      <alignment/>
      <protection/>
    </xf>
    <xf numFmtId="3" fontId="13" fillId="39" borderId="115" xfId="57" applyNumberFormat="1" applyFont="1" applyFill="1" applyBorder="1">
      <alignment/>
      <protection/>
    </xf>
    <xf numFmtId="10" fontId="13" fillId="39" borderId="116" xfId="57" applyNumberFormat="1" applyFont="1" applyFill="1" applyBorder="1">
      <alignment/>
      <protection/>
    </xf>
    <xf numFmtId="10" fontId="13" fillId="39" borderId="116" xfId="57" applyNumberFormat="1" applyFont="1" applyFill="1" applyBorder="1" applyAlignment="1">
      <alignment horizontal="right"/>
      <protection/>
    </xf>
    <xf numFmtId="0" fontId="13" fillId="39" borderId="117" xfId="57" applyFont="1" applyFill="1" applyBorder="1">
      <alignment/>
      <protection/>
    </xf>
    <xf numFmtId="10" fontId="3" fillId="0" borderId="118" xfId="57" applyNumberFormat="1" applyFont="1" applyFill="1" applyBorder="1" applyAlignment="1">
      <alignment horizontal="right"/>
      <protection/>
    </xf>
    <xf numFmtId="3" fontId="3" fillId="0" borderId="69" xfId="57" applyNumberFormat="1" applyFont="1" applyFill="1" applyBorder="1">
      <alignment/>
      <protection/>
    </xf>
    <xf numFmtId="3" fontId="3" fillId="0" borderId="68" xfId="57" applyNumberFormat="1" applyFont="1" applyFill="1" applyBorder="1">
      <alignment/>
      <protection/>
    </xf>
    <xf numFmtId="3" fontId="3" fillId="0" borderId="119" xfId="57" applyNumberFormat="1" applyFont="1" applyFill="1" applyBorder="1">
      <alignment/>
      <protection/>
    </xf>
    <xf numFmtId="10" fontId="3" fillId="0" borderId="120" xfId="57" applyNumberFormat="1" applyFont="1" applyFill="1" applyBorder="1">
      <alignment/>
      <protection/>
    </xf>
    <xf numFmtId="3" fontId="3" fillId="0" borderId="7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0" fontId="3" fillId="0" borderId="73" xfId="57" applyFont="1" applyFill="1" applyBorder="1">
      <alignment/>
      <protection/>
    </xf>
    <xf numFmtId="0" fontId="13" fillId="0" borderId="0" xfId="57" applyFont="1" applyFill="1" applyAlignment="1">
      <alignment vertical="center"/>
      <protection/>
    </xf>
    <xf numFmtId="10" fontId="13" fillId="39" borderId="121" xfId="57" applyNumberFormat="1" applyFont="1" applyFill="1" applyBorder="1" applyAlignment="1">
      <alignment horizontal="right" vertical="center"/>
      <protection/>
    </xf>
    <xf numFmtId="3" fontId="13" fillId="39" borderId="122" xfId="57" applyNumberFormat="1" applyFont="1" applyFill="1" applyBorder="1" applyAlignment="1">
      <alignment vertical="center"/>
      <protection/>
    </xf>
    <xf numFmtId="3" fontId="13" fillId="39" borderId="123" xfId="57" applyNumberFormat="1" applyFont="1" applyFill="1" applyBorder="1" applyAlignment="1">
      <alignment vertical="center"/>
      <protection/>
    </xf>
    <xf numFmtId="3" fontId="13" fillId="39" borderId="124" xfId="57" applyNumberFormat="1" applyFont="1" applyFill="1" applyBorder="1" applyAlignment="1">
      <alignment vertical="center"/>
      <protection/>
    </xf>
    <xf numFmtId="10" fontId="13" fillId="39" borderId="125" xfId="57" applyNumberFormat="1" applyFont="1" applyFill="1" applyBorder="1" applyAlignment="1">
      <alignment vertical="center"/>
      <protection/>
    </xf>
    <xf numFmtId="10" fontId="13" fillId="39" borderId="125" xfId="57" applyNumberFormat="1" applyFont="1" applyFill="1" applyBorder="1" applyAlignment="1">
      <alignment horizontal="right" vertical="center"/>
      <protection/>
    </xf>
    <xf numFmtId="0" fontId="13" fillId="39" borderId="126" xfId="57" applyFont="1" applyFill="1" applyBorder="1" applyAlignment="1">
      <alignment vertical="center"/>
      <protection/>
    </xf>
    <xf numFmtId="10" fontId="3" fillId="0" borderId="94" xfId="57" applyNumberFormat="1" applyFont="1" applyFill="1" applyBorder="1" applyAlignment="1">
      <alignment horizontal="right"/>
      <protection/>
    </xf>
    <xf numFmtId="3" fontId="3" fillId="0" borderId="47" xfId="57" applyNumberFormat="1" applyFont="1" applyFill="1" applyBorder="1">
      <alignment/>
      <protection/>
    </xf>
    <xf numFmtId="3" fontId="3" fillId="0" borderId="76" xfId="57" applyNumberFormat="1" applyFont="1" applyFill="1" applyBorder="1">
      <alignment/>
      <protection/>
    </xf>
    <xf numFmtId="3" fontId="3" fillId="0" borderId="46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3" fillId="0" borderId="44" xfId="57" applyNumberFormat="1" applyFont="1" applyFill="1" applyBorder="1" applyAlignment="1">
      <alignment horizontal="right"/>
      <protection/>
    </xf>
    <xf numFmtId="0" fontId="3" fillId="0" borderId="79" xfId="57" applyFont="1" applyFill="1" applyBorder="1">
      <alignment/>
      <protection/>
    </xf>
    <xf numFmtId="3" fontId="3" fillId="0" borderId="45" xfId="57" applyNumberFormat="1" applyFont="1" applyFill="1" applyBorder="1">
      <alignment/>
      <protection/>
    </xf>
    <xf numFmtId="10" fontId="3" fillId="0" borderId="127" xfId="57" applyNumberFormat="1" applyFont="1" applyFill="1" applyBorder="1" applyAlignment="1">
      <alignment horizontal="right"/>
      <protection/>
    </xf>
    <xf numFmtId="3" fontId="3" fillId="0" borderId="128" xfId="57" applyNumberFormat="1" applyFont="1" applyFill="1" applyBorder="1">
      <alignment/>
      <protection/>
    </xf>
    <xf numFmtId="3" fontId="3" fillId="0" borderId="129" xfId="57" applyNumberFormat="1" applyFont="1" applyFill="1" applyBorder="1">
      <alignment/>
      <protection/>
    </xf>
    <xf numFmtId="3" fontId="3" fillId="0" borderId="130" xfId="57" applyNumberFormat="1" applyFont="1" applyFill="1" applyBorder="1">
      <alignment/>
      <protection/>
    </xf>
    <xf numFmtId="10" fontId="3" fillId="0" borderId="131" xfId="57" applyNumberFormat="1" applyFont="1" applyFill="1" applyBorder="1">
      <alignment/>
      <protection/>
    </xf>
    <xf numFmtId="10" fontId="3" fillId="0" borderId="131" xfId="57" applyNumberFormat="1" applyFont="1" applyFill="1" applyBorder="1" applyAlignment="1">
      <alignment horizontal="right"/>
      <protection/>
    </xf>
    <xf numFmtId="0" fontId="3" fillId="0" borderId="132" xfId="57" applyFont="1" applyFill="1" applyBorder="1">
      <alignment/>
      <protection/>
    </xf>
    <xf numFmtId="0" fontId="30" fillId="0" borderId="0" xfId="57" applyFont="1" applyFill="1" applyAlignment="1">
      <alignment vertical="center"/>
      <protection/>
    </xf>
    <xf numFmtId="10" fontId="30" fillId="37" borderId="133" xfId="57" applyNumberFormat="1" applyFont="1" applyFill="1" applyBorder="1" applyAlignment="1">
      <alignment horizontal="right" vertical="center"/>
      <protection/>
    </xf>
    <xf numFmtId="3" fontId="30" fillId="37" borderId="134" xfId="57" applyNumberFormat="1" applyFont="1" applyFill="1" applyBorder="1" applyAlignment="1">
      <alignment vertical="center"/>
      <protection/>
    </xf>
    <xf numFmtId="3" fontId="30" fillId="37" borderId="135" xfId="57" applyNumberFormat="1" applyFont="1" applyFill="1" applyBorder="1" applyAlignment="1">
      <alignment vertical="center"/>
      <protection/>
    </xf>
    <xf numFmtId="3" fontId="30" fillId="37" borderId="136" xfId="57" applyNumberFormat="1" applyFont="1" applyFill="1" applyBorder="1" applyAlignment="1">
      <alignment vertical="center"/>
      <protection/>
    </xf>
    <xf numFmtId="9" fontId="30" fillId="37" borderId="137" xfId="57" applyNumberFormat="1" applyFont="1" applyFill="1" applyBorder="1" applyAlignment="1">
      <alignment vertical="center"/>
      <protection/>
    </xf>
    <xf numFmtId="10" fontId="30" fillId="37" borderId="138" xfId="57" applyNumberFormat="1" applyFont="1" applyFill="1" applyBorder="1" applyAlignment="1">
      <alignment horizontal="right" vertical="center"/>
      <protection/>
    </xf>
    <xf numFmtId="0" fontId="30" fillId="37" borderId="139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3" fillId="35" borderId="60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64" xfId="57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>
      <alignment/>
      <protection/>
    </xf>
    <xf numFmtId="10" fontId="6" fillId="39" borderId="112" xfId="57" applyNumberFormat="1" applyFont="1" applyFill="1" applyBorder="1" applyAlignment="1">
      <alignment horizontal="right"/>
      <protection/>
    </xf>
    <xf numFmtId="3" fontId="6" fillId="39" borderId="140" xfId="57" applyNumberFormat="1" applyFont="1" applyFill="1" applyBorder="1">
      <alignment/>
      <protection/>
    </xf>
    <xf numFmtId="3" fontId="6" fillId="39" borderId="141" xfId="57" applyNumberFormat="1" applyFont="1" applyFill="1" applyBorder="1">
      <alignment/>
      <protection/>
    </xf>
    <xf numFmtId="3" fontId="6" fillId="39" borderId="113" xfId="57" applyNumberFormat="1" applyFont="1" applyFill="1" applyBorder="1">
      <alignment/>
      <protection/>
    </xf>
    <xf numFmtId="3" fontId="6" fillId="39" borderId="114" xfId="57" applyNumberFormat="1" applyFont="1" applyFill="1" applyBorder="1">
      <alignment/>
      <protection/>
    </xf>
    <xf numFmtId="3" fontId="6" fillId="39" borderId="115" xfId="57" applyNumberFormat="1" applyFont="1" applyFill="1" applyBorder="1">
      <alignment/>
      <protection/>
    </xf>
    <xf numFmtId="10" fontId="6" fillId="39" borderId="116" xfId="57" applyNumberFormat="1" applyFont="1" applyFill="1" applyBorder="1">
      <alignment/>
      <protection/>
    </xf>
    <xf numFmtId="10" fontId="6" fillId="39" borderId="116" xfId="57" applyNumberFormat="1" applyFont="1" applyFill="1" applyBorder="1" applyAlignment="1">
      <alignment horizontal="right"/>
      <protection/>
    </xf>
    <xf numFmtId="0" fontId="6" fillId="39" borderId="117" xfId="57" applyFont="1" applyFill="1" applyBorder="1">
      <alignment/>
      <protection/>
    </xf>
    <xf numFmtId="3" fontId="3" fillId="0" borderId="70" xfId="57" applyNumberFormat="1" applyFont="1" applyFill="1" applyBorder="1">
      <alignment/>
      <protection/>
    </xf>
    <xf numFmtId="3" fontId="3" fillId="0" borderId="142" xfId="57" applyNumberFormat="1" applyFont="1" applyFill="1" applyBorder="1">
      <alignment/>
      <protection/>
    </xf>
    <xf numFmtId="10" fontId="6" fillId="0" borderId="120" xfId="57" applyNumberFormat="1" applyFont="1" applyFill="1" applyBorder="1" applyAlignment="1">
      <alignment horizontal="right"/>
      <protection/>
    </xf>
    <xf numFmtId="0" fontId="13" fillId="0" borderId="0" xfId="57" applyFont="1" applyFill="1">
      <alignment/>
      <protection/>
    </xf>
    <xf numFmtId="10" fontId="6" fillId="39" borderId="121" xfId="57" applyNumberFormat="1" applyFont="1" applyFill="1" applyBorder="1" applyAlignment="1">
      <alignment horizontal="right"/>
      <protection/>
    </xf>
    <xf numFmtId="3" fontId="6" fillId="39" borderId="143" xfId="57" applyNumberFormat="1" applyFont="1" applyFill="1" applyBorder="1">
      <alignment/>
      <protection/>
    </xf>
    <xf numFmtId="3" fontId="6" fillId="39" borderId="144" xfId="57" applyNumberFormat="1" applyFont="1" applyFill="1" applyBorder="1">
      <alignment/>
      <protection/>
    </xf>
    <xf numFmtId="3" fontId="6" fillId="39" borderId="122" xfId="57" applyNumberFormat="1" applyFont="1" applyFill="1" applyBorder="1">
      <alignment/>
      <protection/>
    </xf>
    <xf numFmtId="3" fontId="6" fillId="39" borderId="123" xfId="57" applyNumberFormat="1" applyFont="1" applyFill="1" applyBorder="1">
      <alignment/>
      <protection/>
    </xf>
    <xf numFmtId="3" fontId="6" fillId="39" borderId="124" xfId="57" applyNumberFormat="1" applyFont="1" applyFill="1" applyBorder="1">
      <alignment/>
      <protection/>
    </xf>
    <xf numFmtId="10" fontId="6" fillId="39" borderId="125" xfId="57" applyNumberFormat="1" applyFont="1" applyFill="1" applyBorder="1">
      <alignment/>
      <protection/>
    </xf>
    <xf numFmtId="10" fontId="6" fillId="39" borderId="125" xfId="57" applyNumberFormat="1" applyFont="1" applyFill="1" applyBorder="1" applyAlignment="1">
      <alignment horizontal="right"/>
      <protection/>
    </xf>
    <xf numFmtId="0" fontId="6" fillId="39" borderId="126" xfId="57" applyFont="1" applyFill="1" applyBorder="1">
      <alignment/>
      <protection/>
    </xf>
    <xf numFmtId="3" fontId="3" fillId="0" borderId="145" xfId="57" applyNumberFormat="1" applyFont="1" applyFill="1" applyBorder="1">
      <alignment/>
      <protection/>
    </xf>
    <xf numFmtId="3" fontId="3" fillId="0" borderId="77" xfId="57" applyNumberFormat="1" applyFont="1" applyFill="1" applyBorder="1">
      <alignment/>
      <protection/>
    </xf>
    <xf numFmtId="10" fontId="6" fillId="0" borderId="44" xfId="57" applyNumberFormat="1" applyFont="1" applyFill="1" applyBorder="1" applyAlignment="1">
      <alignment horizontal="right"/>
      <protection/>
    </xf>
    <xf numFmtId="3" fontId="3" fillId="0" borderId="146" xfId="57" applyNumberFormat="1" applyFont="1" applyFill="1" applyBorder="1">
      <alignment/>
      <protection/>
    </xf>
    <xf numFmtId="3" fontId="3" fillId="0" borderId="147" xfId="57" applyNumberFormat="1" applyFont="1" applyFill="1" applyBorder="1">
      <alignment/>
      <protection/>
    </xf>
    <xf numFmtId="3" fontId="3" fillId="0" borderId="148" xfId="57" applyNumberFormat="1" applyFont="1" applyFill="1" applyBorder="1">
      <alignment/>
      <protection/>
    </xf>
    <xf numFmtId="10" fontId="6" fillId="0" borderId="131" xfId="57" applyNumberFormat="1" applyFont="1" applyFill="1" applyBorder="1" applyAlignment="1">
      <alignment horizontal="right"/>
      <protection/>
    </xf>
    <xf numFmtId="10" fontId="31" fillId="8" borderId="133" xfId="57" applyNumberFormat="1" applyFont="1" applyFill="1" applyBorder="1" applyAlignment="1">
      <alignment horizontal="right" vertical="center"/>
      <protection/>
    </xf>
    <xf numFmtId="3" fontId="31" fillId="8" borderId="149" xfId="57" applyNumberFormat="1" applyFont="1" applyFill="1" applyBorder="1" applyAlignment="1">
      <alignment vertical="center"/>
      <protection/>
    </xf>
    <xf numFmtId="3" fontId="31" fillId="8" borderId="150" xfId="57" applyNumberFormat="1" applyFont="1" applyFill="1" applyBorder="1" applyAlignment="1">
      <alignment vertical="center"/>
      <protection/>
    </xf>
    <xf numFmtId="3" fontId="31" fillId="8" borderId="151" xfId="57" applyNumberFormat="1" applyFont="1" applyFill="1" applyBorder="1" applyAlignment="1">
      <alignment vertical="center"/>
      <protection/>
    </xf>
    <xf numFmtId="3" fontId="31" fillId="8" borderId="0" xfId="57" applyNumberFormat="1" applyFont="1" applyFill="1" applyBorder="1" applyAlignment="1">
      <alignment vertical="center"/>
      <protection/>
    </xf>
    <xf numFmtId="3" fontId="31" fillId="8" borderId="152" xfId="57" applyNumberFormat="1" applyFont="1" applyFill="1" applyBorder="1" applyAlignment="1">
      <alignment vertical="center"/>
      <protection/>
    </xf>
    <xf numFmtId="10" fontId="31" fillId="8" borderId="153" xfId="57" applyNumberFormat="1" applyFont="1" applyFill="1" applyBorder="1" applyAlignment="1">
      <alignment vertical="center"/>
      <protection/>
    </xf>
    <xf numFmtId="10" fontId="31" fillId="8" borderId="153" xfId="57" applyNumberFormat="1" applyFont="1" applyFill="1" applyBorder="1" applyAlignment="1">
      <alignment horizontal="right" vertical="center"/>
      <protection/>
    </xf>
    <xf numFmtId="0" fontId="31" fillId="8" borderId="154" xfId="57" applyNumberFormat="1" applyFont="1" applyFill="1" applyBorder="1" applyAlignment="1">
      <alignment vertical="center"/>
      <protection/>
    </xf>
    <xf numFmtId="49" fontId="5" fillId="35" borderId="62" xfId="57" applyNumberFormat="1" applyFont="1" applyFill="1" applyBorder="1" applyAlignment="1">
      <alignment horizontal="center" vertical="center" wrapText="1"/>
      <protection/>
    </xf>
    <xf numFmtId="49" fontId="13" fillId="35" borderId="155" xfId="57" applyNumberFormat="1" applyFont="1" applyFill="1" applyBorder="1" applyAlignment="1">
      <alignment horizontal="center" vertical="center" wrapText="1"/>
      <protection/>
    </xf>
    <xf numFmtId="49" fontId="14" fillId="35" borderId="149" xfId="57" applyNumberFormat="1" applyFont="1" applyFill="1" applyBorder="1" applyAlignment="1">
      <alignment horizontal="center" vertical="center" wrapText="1"/>
      <protection/>
    </xf>
    <xf numFmtId="10" fontId="31" fillId="38" borderId="133" xfId="57" applyNumberFormat="1" applyFont="1" applyFill="1" applyBorder="1" applyAlignment="1">
      <alignment horizontal="right" vertical="center"/>
      <protection/>
    </xf>
    <xf numFmtId="3" fontId="31" fillId="38" borderId="151" xfId="57" applyNumberFormat="1" applyFont="1" applyFill="1" applyBorder="1" applyAlignment="1">
      <alignment vertical="center"/>
      <protection/>
    </xf>
    <xf numFmtId="3" fontId="31" fillId="38" borderId="0" xfId="57" applyNumberFormat="1" applyFont="1" applyFill="1" applyBorder="1" applyAlignment="1">
      <alignment vertical="center"/>
      <protection/>
    </xf>
    <xf numFmtId="3" fontId="31" fillId="38" borderId="152" xfId="57" applyNumberFormat="1" applyFont="1" applyFill="1" applyBorder="1" applyAlignment="1">
      <alignment vertical="center"/>
      <protection/>
    </xf>
    <xf numFmtId="165" fontId="31" fillId="38" borderId="153" xfId="57" applyNumberFormat="1" applyFont="1" applyFill="1" applyBorder="1" applyAlignment="1">
      <alignment vertical="center"/>
      <protection/>
    </xf>
    <xf numFmtId="0" fontId="31" fillId="38" borderId="154" xfId="57" applyNumberFormat="1" applyFont="1" applyFill="1" applyBorder="1" applyAlignment="1">
      <alignment vertical="center"/>
      <protection/>
    </xf>
    <xf numFmtId="3" fontId="3" fillId="0" borderId="156" xfId="57" applyNumberFormat="1" applyFont="1" applyFill="1" applyBorder="1">
      <alignment/>
      <protection/>
    </xf>
    <xf numFmtId="3" fontId="13" fillId="39" borderId="144" xfId="57" applyNumberFormat="1" applyFont="1" applyFill="1" applyBorder="1" applyAlignment="1">
      <alignment vertical="center"/>
      <protection/>
    </xf>
    <xf numFmtId="10" fontId="13" fillId="39" borderId="94" xfId="57" applyNumberFormat="1" applyFont="1" applyFill="1" applyBorder="1" applyAlignment="1">
      <alignment horizontal="right" vertical="center"/>
      <protection/>
    </xf>
    <xf numFmtId="3" fontId="13" fillId="39" borderId="76" xfId="57" applyNumberFormat="1" applyFont="1" applyFill="1" applyBorder="1" applyAlignment="1">
      <alignment vertical="center"/>
      <protection/>
    </xf>
    <xf numFmtId="3" fontId="13" fillId="39" borderId="47" xfId="57" applyNumberFormat="1" applyFont="1" applyFill="1" applyBorder="1" applyAlignment="1">
      <alignment vertical="center"/>
      <protection/>
    </xf>
    <xf numFmtId="3" fontId="13" fillId="39" borderId="46" xfId="57" applyNumberFormat="1" applyFont="1" applyFill="1" applyBorder="1" applyAlignment="1">
      <alignment vertical="center"/>
      <protection/>
    </xf>
    <xf numFmtId="10" fontId="13" fillId="39" borderId="44" xfId="57" applyNumberFormat="1" applyFont="1" applyFill="1" applyBorder="1" applyAlignment="1">
      <alignment vertical="center"/>
      <protection/>
    </xf>
    <xf numFmtId="10" fontId="13" fillId="39" borderId="44" xfId="57" applyNumberFormat="1" applyFont="1" applyFill="1" applyBorder="1" applyAlignment="1">
      <alignment horizontal="right" vertical="center"/>
      <protection/>
    </xf>
    <xf numFmtId="0" fontId="13" fillId="39" borderId="79" xfId="57" applyFont="1" applyFill="1" applyBorder="1" applyAlignment="1">
      <alignment vertical="center"/>
      <protection/>
    </xf>
    <xf numFmtId="10" fontId="30" fillId="37" borderId="157" xfId="57" applyNumberFormat="1" applyFont="1" applyFill="1" applyBorder="1" applyAlignment="1">
      <alignment horizontal="right" vertical="center"/>
      <protection/>
    </xf>
    <xf numFmtId="3" fontId="30" fillId="37" borderId="83" xfId="57" applyNumberFormat="1" applyFont="1" applyFill="1" applyBorder="1" applyAlignment="1">
      <alignment vertical="center"/>
      <protection/>
    </xf>
    <xf numFmtId="3" fontId="30" fillId="37" borderId="82" xfId="57" applyNumberFormat="1" applyFont="1" applyFill="1" applyBorder="1" applyAlignment="1">
      <alignment vertical="center"/>
      <protection/>
    </xf>
    <xf numFmtId="3" fontId="30" fillId="37" borderId="87" xfId="57" applyNumberFormat="1" applyFont="1" applyFill="1" applyBorder="1" applyAlignment="1">
      <alignment vertical="center"/>
      <protection/>
    </xf>
    <xf numFmtId="165" fontId="30" fillId="37" borderId="158" xfId="57" applyNumberFormat="1" applyFont="1" applyFill="1" applyBorder="1" applyAlignment="1">
      <alignment vertical="center"/>
      <protection/>
    </xf>
    <xf numFmtId="0" fontId="30" fillId="37" borderId="88" xfId="57" applyNumberFormat="1" applyFont="1" applyFill="1" applyBorder="1" applyAlignment="1">
      <alignment vertical="center"/>
      <protection/>
    </xf>
    <xf numFmtId="10" fontId="31" fillId="37" borderId="133" xfId="57" applyNumberFormat="1" applyFont="1" applyFill="1" applyBorder="1" applyAlignment="1">
      <alignment horizontal="right" vertical="center"/>
      <protection/>
    </xf>
    <xf numFmtId="3" fontId="31" fillId="37" borderId="151" xfId="57" applyNumberFormat="1" applyFont="1" applyFill="1" applyBorder="1" applyAlignment="1">
      <alignment vertical="center"/>
      <protection/>
    </xf>
    <xf numFmtId="3" fontId="31" fillId="37" borderId="150" xfId="57" applyNumberFormat="1" applyFont="1" applyFill="1" applyBorder="1" applyAlignment="1">
      <alignment vertical="center"/>
      <protection/>
    </xf>
    <xf numFmtId="3" fontId="31" fillId="37" borderId="0" xfId="57" applyNumberFormat="1" applyFont="1" applyFill="1" applyBorder="1" applyAlignment="1">
      <alignment vertical="center"/>
      <protection/>
    </xf>
    <xf numFmtId="3" fontId="31" fillId="37" borderId="152" xfId="57" applyNumberFormat="1" applyFont="1" applyFill="1" applyBorder="1" applyAlignment="1">
      <alignment vertical="center"/>
      <protection/>
    </xf>
    <xf numFmtId="10" fontId="31" fillId="37" borderId="153" xfId="57" applyNumberFormat="1" applyFont="1" applyFill="1" applyBorder="1" applyAlignment="1">
      <alignment vertical="center"/>
      <protection/>
    </xf>
    <xf numFmtId="0" fontId="31" fillId="37" borderId="154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3" fillId="39" borderId="112" xfId="57" applyNumberFormat="1" applyFont="1" applyFill="1" applyBorder="1" applyAlignment="1">
      <alignment horizontal="right" vertical="center"/>
      <protection/>
    </xf>
    <xf numFmtId="3" fontId="13" fillId="39" borderId="113" xfId="57" applyNumberFormat="1" applyFont="1" applyFill="1" applyBorder="1" applyAlignment="1">
      <alignment vertical="center"/>
      <protection/>
    </xf>
    <xf numFmtId="3" fontId="13" fillId="39" borderId="114" xfId="57" applyNumberFormat="1" applyFont="1" applyFill="1" applyBorder="1" applyAlignment="1">
      <alignment vertical="center"/>
      <protection/>
    </xf>
    <xf numFmtId="3" fontId="13" fillId="39" borderId="115" xfId="57" applyNumberFormat="1" applyFont="1" applyFill="1" applyBorder="1" applyAlignment="1">
      <alignment vertical="center"/>
      <protection/>
    </xf>
    <xf numFmtId="10" fontId="13" fillId="39" borderId="116" xfId="57" applyNumberFormat="1" applyFont="1" applyFill="1" applyBorder="1" applyAlignment="1">
      <alignment vertical="center"/>
      <protection/>
    </xf>
    <xf numFmtId="10" fontId="13" fillId="39" borderId="116" xfId="57" applyNumberFormat="1" applyFont="1" applyFill="1" applyBorder="1" applyAlignment="1">
      <alignment horizontal="right" vertical="center"/>
      <protection/>
    </xf>
    <xf numFmtId="0" fontId="13" fillId="39" borderId="117" xfId="57" applyFont="1" applyFill="1" applyBorder="1" applyAlignment="1">
      <alignment vertical="center"/>
      <protection/>
    </xf>
    <xf numFmtId="165" fontId="31" fillId="37" borderId="153" xfId="57" applyNumberFormat="1" applyFont="1" applyFill="1" applyBorder="1" applyAlignment="1">
      <alignment vertical="center"/>
      <protection/>
    </xf>
    <xf numFmtId="0" fontId="40" fillId="0" borderId="0" xfId="56" applyFont="1" applyFill="1">
      <alignment/>
      <protection/>
    </xf>
    <xf numFmtId="0" fontId="41" fillId="0" borderId="0" xfId="56" applyFont="1" applyFill="1">
      <alignment/>
      <protection/>
    </xf>
    <xf numFmtId="0" fontId="120" fillId="3" borderId="34" xfId="56" applyFont="1" applyFill="1" applyBorder="1">
      <alignment/>
      <protection/>
    </xf>
    <xf numFmtId="0" fontId="121" fillId="3" borderId="33" xfId="56" applyFont="1" applyFill="1" applyBorder="1">
      <alignment/>
      <protection/>
    </xf>
    <xf numFmtId="0" fontId="122" fillId="3" borderId="18" xfId="56" applyFont="1" applyFill="1" applyBorder="1">
      <alignment/>
      <protection/>
    </xf>
    <xf numFmtId="0" fontId="121" fillId="3" borderId="17" xfId="56" applyFont="1" applyFill="1" applyBorder="1">
      <alignment/>
      <protection/>
    </xf>
    <xf numFmtId="0" fontId="123" fillId="3" borderId="18" xfId="56" applyFont="1" applyFill="1" applyBorder="1">
      <alignment/>
      <protection/>
    </xf>
    <xf numFmtId="0" fontId="124" fillId="3" borderId="18" xfId="56" applyFont="1" applyFill="1" applyBorder="1">
      <alignment/>
      <protection/>
    </xf>
    <xf numFmtId="0" fontId="120" fillId="3" borderId="18" xfId="56" applyFont="1" applyFill="1" applyBorder="1">
      <alignment/>
      <protection/>
    </xf>
    <xf numFmtId="0" fontId="120" fillId="3" borderId="159" xfId="56" applyFont="1" applyFill="1" applyBorder="1">
      <alignment/>
      <protection/>
    </xf>
    <xf numFmtId="0" fontId="121" fillId="3" borderId="78" xfId="56" applyFont="1" applyFill="1" applyBorder="1">
      <alignment/>
      <protection/>
    </xf>
    <xf numFmtId="17" fontId="41" fillId="0" borderId="0" xfId="56" applyNumberFormat="1" applyFont="1" applyFill="1">
      <alignment/>
      <protection/>
    </xf>
    <xf numFmtId="0" fontId="41" fillId="40" borderId="14" xfId="56" applyFont="1" applyFill="1" applyBorder="1">
      <alignment/>
      <protection/>
    </xf>
    <xf numFmtId="0" fontId="41" fillId="40" borderId="13" xfId="56" applyFont="1" applyFill="1" applyBorder="1">
      <alignment/>
      <protection/>
    </xf>
    <xf numFmtId="0" fontId="46" fillId="37" borderId="160" xfId="56" applyFont="1" applyFill="1" applyBorder="1">
      <alignment/>
      <protection/>
    </xf>
    <xf numFmtId="0" fontId="47" fillId="37" borderId="161" xfId="45" applyFont="1" applyFill="1" applyBorder="1" applyAlignment="1" applyProtection="1">
      <alignment horizontal="left" indent="1"/>
      <protection/>
    </xf>
    <xf numFmtId="0" fontId="46" fillId="3" borderId="162" xfId="56" applyFont="1" applyFill="1" applyBorder="1">
      <alignment/>
      <protection/>
    </xf>
    <xf numFmtId="0" fontId="47" fillId="3" borderId="118" xfId="45" applyFont="1" applyFill="1" applyBorder="1" applyAlignment="1" applyProtection="1">
      <alignment horizontal="left" indent="1"/>
      <protection/>
    </xf>
    <xf numFmtId="0" fontId="46" fillId="37" borderId="162" xfId="56" applyFont="1" applyFill="1" applyBorder="1">
      <alignment/>
      <protection/>
    </xf>
    <xf numFmtId="0" fontId="47" fillId="37" borderId="118" xfId="45" applyFont="1" applyFill="1" applyBorder="1" applyAlignment="1" applyProtection="1">
      <alignment horizontal="left" indent="1"/>
      <protection/>
    </xf>
    <xf numFmtId="0" fontId="46" fillId="37" borderId="18" xfId="56" applyFont="1" applyFill="1" applyBorder="1">
      <alignment/>
      <protection/>
    </xf>
    <xf numFmtId="0" fontId="47" fillId="37" borderId="94" xfId="45" applyFont="1" applyFill="1" applyBorder="1" applyAlignment="1" applyProtection="1">
      <alignment horizontal="left" indent="1"/>
      <protection/>
    </xf>
    <xf numFmtId="0" fontId="125" fillId="7" borderId="163" xfId="59" applyFont="1" applyFill="1" applyBorder="1">
      <alignment/>
      <protection/>
    </xf>
    <xf numFmtId="0" fontId="125" fillId="7" borderId="0" xfId="59" applyFont="1" applyFill="1">
      <alignment/>
      <protection/>
    </xf>
    <xf numFmtId="0" fontId="126" fillId="7" borderId="164" xfId="59" applyFont="1" applyFill="1" applyBorder="1" applyAlignment="1">
      <alignment/>
      <protection/>
    </xf>
    <xf numFmtId="0" fontId="127" fillId="7" borderId="149" xfId="59" applyFont="1" applyFill="1" applyBorder="1" applyAlignment="1">
      <alignment/>
      <protection/>
    </xf>
    <xf numFmtId="0" fontId="128" fillId="7" borderId="164" xfId="59" applyFont="1" applyFill="1" applyBorder="1" applyAlignment="1">
      <alignment/>
      <protection/>
    </xf>
    <xf numFmtId="0" fontId="129" fillId="7" borderId="149" xfId="59" applyFont="1" applyFill="1" applyBorder="1" applyAlignment="1">
      <alignment/>
      <protection/>
    </xf>
    <xf numFmtId="37" fontId="130" fillId="7" borderId="0" xfId="61" applyFont="1" applyFill="1">
      <alignment/>
      <protection/>
    </xf>
    <xf numFmtId="37" fontId="131" fillId="7" borderId="0" xfId="61" applyFont="1" applyFill="1">
      <alignment/>
      <protection/>
    </xf>
    <xf numFmtId="37" fontId="132" fillId="7" borderId="0" xfId="61" applyFont="1" applyFill="1" applyAlignment="1">
      <alignment horizontal="left" indent="1"/>
      <protection/>
    </xf>
    <xf numFmtId="37" fontId="133" fillId="7" borderId="0" xfId="61" applyFont="1" applyFill="1">
      <alignment/>
      <protection/>
    </xf>
    <xf numFmtId="37" fontId="13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37" fontId="3" fillId="0" borderId="34" xfId="60" applyFont="1" applyFill="1" applyBorder="1" applyProtection="1">
      <alignment/>
      <protection/>
    </xf>
    <xf numFmtId="37" fontId="135" fillId="0" borderId="0" xfId="60" applyFont="1">
      <alignment/>
      <protection/>
    </xf>
    <xf numFmtId="37" fontId="13" fillId="0" borderId="0" xfId="60" applyFont="1" applyFill="1" applyBorder="1" applyAlignment="1" applyProtection="1">
      <alignment horizontal="left" vertical="center"/>
      <protection/>
    </xf>
    <xf numFmtId="3" fontId="13" fillId="0" borderId="18" xfId="60" applyNumberFormat="1" applyFont="1" applyFill="1" applyBorder="1" applyAlignment="1">
      <alignment horizontal="right" vertical="center"/>
      <protection/>
    </xf>
    <xf numFmtId="3" fontId="13" fillId="0" borderId="16" xfId="60" applyNumberFormat="1" applyFont="1" applyFill="1" applyBorder="1" applyAlignment="1">
      <alignment vertical="center"/>
      <protection/>
    </xf>
    <xf numFmtId="3" fontId="13" fillId="0" borderId="17" xfId="60" applyNumberFormat="1" applyFont="1" applyFill="1" applyBorder="1" applyAlignment="1">
      <alignment vertical="center"/>
      <protection/>
    </xf>
    <xf numFmtId="3" fontId="13" fillId="0" borderId="18" xfId="60" applyNumberFormat="1" applyFont="1" applyFill="1" applyBorder="1" applyAlignment="1">
      <alignment vertical="center"/>
      <protection/>
    </xf>
    <xf numFmtId="3" fontId="13" fillId="0" borderId="16" xfId="60" applyNumberFormat="1" applyFont="1" applyFill="1" applyBorder="1" applyAlignment="1">
      <alignment horizontal="right" vertical="center"/>
      <protection/>
    </xf>
    <xf numFmtId="37" fontId="13" fillId="0" borderId="17" xfId="60" applyFont="1" applyFill="1" applyBorder="1" applyAlignment="1" applyProtection="1">
      <alignment vertical="center"/>
      <protection/>
    </xf>
    <xf numFmtId="37" fontId="13" fillId="0" borderId="18" xfId="60" applyFont="1" applyFill="1" applyBorder="1" applyAlignment="1" applyProtection="1">
      <alignment horizontal="right" vertical="center"/>
      <protection/>
    </xf>
    <xf numFmtId="37" fontId="13" fillId="0" borderId="16" xfId="60" applyFont="1" applyFill="1" applyBorder="1" applyAlignment="1" applyProtection="1">
      <alignment horizontal="right" vertical="center"/>
      <protection/>
    </xf>
    <xf numFmtId="37" fontId="13" fillId="0" borderId="18" xfId="60" applyFont="1" applyFill="1" applyBorder="1" applyAlignment="1" applyProtection="1">
      <alignment vertical="center"/>
      <protection/>
    </xf>
    <xf numFmtId="37" fontId="13" fillId="0" borderId="16" xfId="60" applyFont="1" applyFill="1" applyBorder="1" applyAlignment="1" applyProtection="1">
      <alignment vertical="center"/>
      <protection/>
    </xf>
    <xf numFmtId="37" fontId="13" fillId="34" borderId="15" xfId="60" applyFont="1" applyFill="1" applyBorder="1" applyAlignment="1">
      <alignment vertical="center"/>
      <protection/>
    </xf>
    <xf numFmtId="0" fontId="47" fillId="0" borderId="118" xfId="45" applyFont="1" applyFill="1" applyBorder="1" applyAlignment="1" applyProtection="1">
      <alignment horizontal="left" indent="1"/>
      <protection/>
    </xf>
    <xf numFmtId="0" fontId="47" fillId="0" borderId="165" xfId="45" applyFont="1" applyFill="1" applyBorder="1" applyAlignment="1" applyProtection="1">
      <alignment horizontal="left" indent="1"/>
      <protection/>
    </xf>
    <xf numFmtId="0" fontId="31" fillId="37" borderId="82" xfId="57" applyNumberFormat="1" applyFont="1" applyFill="1" applyBorder="1" applyAlignment="1">
      <alignment vertical="center"/>
      <protection/>
    </xf>
    <xf numFmtId="0" fontId="6" fillId="0" borderId="166" xfId="57" applyFont="1" applyFill="1" applyBorder="1">
      <alignment/>
      <protection/>
    </xf>
    <xf numFmtId="0" fontId="6" fillId="0" borderId="167" xfId="57" applyFont="1" applyFill="1" applyBorder="1">
      <alignment/>
      <protection/>
    </xf>
    <xf numFmtId="0" fontId="6" fillId="0" borderId="16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4" fillId="35" borderId="155" xfId="57" applyNumberFormat="1" applyFont="1" applyFill="1" applyBorder="1" applyAlignment="1">
      <alignment horizontal="center" vertical="center" wrapText="1"/>
      <protection/>
    </xf>
    <xf numFmtId="37" fontId="136" fillId="7" borderId="0" xfId="61" applyFont="1" applyFill="1" applyAlignment="1">
      <alignment horizontal="left" indent="1"/>
      <protection/>
    </xf>
    <xf numFmtId="0" fontId="136" fillId="7" borderId="0" xfId="59" applyFont="1" applyFill="1">
      <alignment/>
      <protection/>
    </xf>
    <xf numFmtId="37" fontId="137" fillId="7" borderId="0" xfId="61" applyFont="1" applyFill="1">
      <alignment/>
      <protection/>
    </xf>
    <xf numFmtId="0" fontId="44" fillId="4" borderId="169" xfId="58" applyFont="1" applyFill="1" applyBorder="1">
      <alignment/>
      <protection/>
    </xf>
    <xf numFmtId="0" fontId="45" fillId="4" borderId="170" xfId="45" applyFont="1" applyFill="1" applyBorder="1" applyAlignment="1" applyProtection="1">
      <alignment horizontal="left" indent="1"/>
      <protection/>
    </xf>
    <xf numFmtId="0" fontId="46" fillId="0" borderId="18" xfId="56" applyFont="1" applyFill="1" applyBorder="1">
      <alignment/>
      <protection/>
    </xf>
    <xf numFmtId="0" fontId="46" fillId="0" borderId="14" xfId="56" applyFont="1" applyFill="1" applyBorder="1">
      <alignment/>
      <protection/>
    </xf>
    <xf numFmtId="0" fontId="46" fillId="3" borderId="18" xfId="56" applyFont="1" applyFill="1" applyBorder="1">
      <alignment/>
      <protection/>
    </xf>
    <xf numFmtId="0" fontId="47" fillId="3" borderId="171" xfId="45" applyFont="1" applyFill="1" applyBorder="1" applyAlignment="1" applyProtection="1">
      <alignment horizontal="left" indent="1"/>
      <protection/>
    </xf>
    <xf numFmtId="0" fontId="46" fillId="37" borderId="172" xfId="56" applyFont="1" applyFill="1" applyBorder="1">
      <alignment/>
      <protection/>
    </xf>
    <xf numFmtId="0" fontId="138" fillId="9" borderId="0" xfId="0" applyFont="1" applyFill="1" applyAlignment="1">
      <alignment vertical="center"/>
    </xf>
    <xf numFmtId="0" fontId="139" fillId="0" borderId="0" xfId="56" applyFont="1" applyFill="1">
      <alignment/>
      <protection/>
    </xf>
    <xf numFmtId="0" fontId="140" fillId="0" borderId="0" xfId="56" applyFont="1" applyFill="1">
      <alignment/>
      <protection/>
    </xf>
    <xf numFmtId="0" fontId="141" fillId="0" borderId="0" xfId="56" applyFont="1" applyFill="1">
      <alignment/>
      <protection/>
    </xf>
    <xf numFmtId="0" fontId="142" fillId="0" borderId="0" xfId="56" applyFont="1" applyFill="1">
      <alignment/>
      <protection/>
    </xf>
    <xf numFmtId="0" fontId="143" fillId="0" borderId="0" xfId="45" applyFont="1" applyFill="1" applyAlignment="1" applyProtection="1">
      <alignment/>
      <protection/>
    </xf>
    <xf numFmtId="37" fontId="13" fillId="0" borderId="0" xfId="60" applyFont="1">
      <alignment/>
      <protection/>
    </xf>
    <xf numFmtId="0" fontId="42" fillId="40" borderId="172" xfId="56" applyFont="1" applyFill="1" applyBorder="1" applyAlignment="1">
      <alignment horizontal="center"/>
      <protection/>
    </xf>
    <xf numFmtId="0" fontId="42" fillId="40" borderId="173" xfId="56" applyFont="1" applyFill="1" applyBorder="1" applyAlignment="1">
      <alignment horizontal="center"/>
      <protection/>
    </xf>
    <xf numFmtId="0" fontId="144" fillId="40" borderId="18" xfId="56" applyFont="1" applyFill="1" applyBorder="1" applyAlignment="1">
      <alignment horizontal="center"/>
      <protection/>
    </xf>
    <xf numFmtId="0" fontId="144" fillId="40" borderId="17" xfId="56" applyFont="1" applyFill="1" applyBorder="1" applyAlignment="1">
      <alignment horizontal="center"/>
      <protection/>
    </xf>
    <xf numFmtId="0" fontId="43" fillId="40" borderId="18" xfId="56" applyFont="1" applyFill="1" applyBorder="1" applyAlignment="1">
      <alignment horizontal="center"/>
      <protection/>
    </xf>
    <xf numFmtId="0" fontId="43" fillId="40" borderId="17" xfId="56" applyFont="1" applyFill="1" applyBorder="1" applyAlignment="1">
      <alignment horizontal="center"/>
      <protection/>
    </xf>
    <xf numFmtId="37" fontId="145" fillId="38" borderId="174" xfId="45" applyNumberFormat="1" applyFont="1" applyFill="1" applyBorder="1" applyAlignment="1" applyProtection="1">
      <alignment horizontal="center"/>
      <protection/>
    </xf>
    <xf numFmtId="37" fontId="145" fillId="38" borderId="175" xfId="45" applyNumberFormat="1" applyFont="1" applyFill="1" applyBorder="1" applyAlignment="1" applyProtection="1">
      <alignment horizontal="center"/>
      <protection/>
    </xf>
    <xf numFmtId="37" fontId="20" fillId="35" borderId="34" xfId="60" applyFont="1" applyFill="1" applyBorder="1" applyAlignment="1">
      <alignment horizontal="center" vertical="center"/>
      <protection/>
    </xf>
    <xf numFmtId="37" fontId="20" fillId="35" borderId="31" xfId="60" applyFont="1" applyFill="1" applyBorder="1" applyAlignment="1">
      <alignment horizontal="center" vertical="center"/>
      <protection/>
    </xf>
    <xf numFmtId="37" fontId="20" fillId="35" borderId="18" xfId="60" applyFont="1" applyFill="1" applyBorder="1" applyAlignment="1">
      <alignment horizontal="center" vertical="center"/>
      <protection/>
    </xf>
    <xf numFmtId="37" fontId="20" fillId="35" borderId="0" xfId="60" applyFont="1" applyFill="1" applyBorder="1" applyAlignment="1">
      <alignment horizontal="center" vertical="center"/>
      <protection/>
    </xf>
    <xf numFmtId="37" fontId="20" fillId="35" borderId="34" xfId="60" applyFont="1" applyFill="1" applyBorder="1" applyAlignment="1" applyProtection="1">
      <alignment horizontal="center" vertical="center"/>
      <protection/>
    </xf>
    <xf numFmtId="37" fontId="20" fillId="35" borderId="31" xfId="60" applyFont="1" applyFill="1" applyBorder="1" applyAlignment="1" applyProtection="1">
      <alignment horizontal="center" vertical="center"/>
      <protection/>
    </xf>
    <xf numFmtId="37" fontId="20" fillId="35" borderId="33" xfId="60" applyFont="1" applyFill="1" applyBorder="1" applyAlignment="1" applyProtection="1">
      <alignment horizontal="center" vertical="center"/>
      <protection/>
    </xf>
    <xf numFmtId="37" fontId="25" fillId="36" borderId="0" xfId="45" applyNumberFormat="1" applyFont="1" applyFill="1" applyBorder="1" applyAlignment="1" applyProtection="1">
      <alignment horizontal="center"/>
      <protection/>
    </xf>
    <xf numFmtId="37" fontId="20" fillId="35" borderId="30" xfId="60" applyFont="1" applyFill="1" applyBorder="1" applyAlignment="1">
      <alignment horizontal="center" vertical="center"/>
      <protection/>
    </xf>
    <xf numFmtId="0" fontId="11" fillId="0" borderId="15" xfId="55" applyBorder="1" applyAlignment="1">
      <alignment horizontal="center" vertical="center"/>
      <protection/>
    </xf>
    <xf numFmtId="0" fontId="11" fillId="0" borderId="10" xfId="55" applyBorder="1" applyAlignment="1">
      <alignment horizontal="center" vertical="center"/>
      <protection/>
    </xf>
    <xf numFmtId="37" fontId="21" fillId="35" borderId="161" xfId="60" applyFont="1" applyFill="1" applyBorder="1" applyAlignment="1">
      <alignment horizontal="center" vertical="center"/>
      <protection/>
    </xf>
    <xf numFmtId="0" fontId="19" fillId="0" borderId="89" xfId="55" applyFont="1" applyBorder="1" applyAlignment="1">
      <alignment horizontal="center" vertical="center"/>
      <protection/>
    </xf>
    <xf numFmtId="37" fontId="23" fillId="35" borderId="34" xfId="60" applyFont="1" applyFill="1" applyBorder="1" applyAlignment="1">
      <alignment horizontal="center" vertical="center"/>
      <protection/>
    </xf>
    <xf numFmtId="37" fontId="23" fillId="35" borderId="31" xfId="60" applyFont="1" applyFill="1" applyBorder="1" applyAlignment="1">
      <alignment horizontal="center" vertical="center"/>
      <protection/>
    </xf>
    <xf numFmtId="37" fontId="23" fillId="35" borderId="33" xfId="60" applyFont="1" applyFill="1" applyBorder="1" applyAlignment="1">
      <alignment horizontal="center" vertical="center"/>
      <protection/>
    </xf>
    <xf numFmtId="37" fontId="23" fillId="35" borderId="18" xfId="60" applyFont="1" applyFill="1" applyBorder="1" applyAlignment="1">
      <alignment horizontal="center" vertical="center"/>
      <protection/>
    </xf>
    <xf numFmtId="37" fontId="23" fillId="35" borderId="0" xfId="60" applyFont="1" applyFill="1" applyBorder="1" applyAlignment="1">
      <alignment horizontal="center" vertical="center"/>
      <protection/>
    </xf>
    <xf numFmtId="37" fontId="23" fillId="35" borderId="17" xfId="60" applyFont="1" applyFill="1" applyBorder="1" applyAlignment="1">
      <alignment horizontal="center" vertical="center"/>
      <protection/>
    </xf>
    <xf numFmtId="37" fontId="15" fillId="0" borderId="18" xfId="60" applyFont="1" applyFill="1" applyBorder="1" applyAlignment="1" applyProtection="1">
      <alignment horizontal="center" vertical="center"/>
      <protection/>
    </xf>
    <xf numFmtId="37" fontId="16" fillId="0" borderId="18" xfId="60" applyFont="1" applyBorder="1">
      <alignment/>
      <protection/>
    </xf>
    <xf numFmtId="37" fontId="17" fillId="0" borderId="18" xfId="60" applyFont="1" applyBorder="1">
      <alignment/>
      <protection/>
    </xf>
    <xf numFmtId="37" fontId="16" fillId="0" borderId="23" xfId="60" applyFont="1" applyBorder="1">
      <alignment/>
      <protection/>
    </xf>
    <xf numFmtId="37" fontId="14" fillId="35" borderId="18" xfId="60" applyFont="1" applyFill="1" applyBorder="1" applyAlignment="1">
      <alignment horizontal="center"/>
      <protection/>
    </xf>
    <xf numFmtId="37" fontId="14" fillId="35" borderId="17" xfId="60" applyFont="1" applyFill="1" applyBorder="1" applyAlignment="1">
      <alignment horizontal="center"/>
      <protection/>
    </xf>
    <xf numFmtId="37" fontId="14" fillId="35" borderId="34" xfId="60" applyFont="1" applyFill="1" applyBorder="1" applyAlignment="1">
      <alignment horizontal="center" vertical="center"/>
      <protection/>
    </xf>
    <xf numFmtId="37" fontId="15" fillId="35" borderId="14" xfId="60" applyFont="1" applyFill="1" applyBorder="1" applyAlignment="1">
      <alignment horizontal="center" vertical="center"/>
      <protection/>
    </xf>
    <xf numFmtId="37" fontId="14" fillId="35" borderId="32" xfId="60" applyFont="1" applyFill="1" applyBorder="1" applyAlignment="1">
      <alignment horizontal="center" vertical="center"/>
      <protection/>
    </xf>
    <xf numFmtId="37" fontId="15" fillId="35" borderId="12" xfId="60" applyFont="1" applyFill="1" applyBorder="1" applyAlignment="1">
      <alignment horizontal="center" vertical="center"/>
      <protection/>
    </xf>
    <xf numFmtId="37" fontId="14" fillId="35" borderId="32" xfId="60" applyFont="1" applyFill="1" applyBorder="1" applyAlignment="1">
      <alignment horizontal="center" vertical="center" wrapText="1"/>
      <protection/>
    </xf>
    <xf numFmtId="37" fontId="15" fillId="35" borderId="12" xfId="60" applyFont="1" applyFill="1" applyBorder="1" applyAlignment="1">
      <alignment horizontal="center" vertical="center" wrapText="1"/>
      <protection/>
    </xf>
    <xf numFmtId="37" fontId="20" fillId="35" borderId="33" xfId="60" applyFont="1" applyFill="1" applyBorder="1" applyAlignment="1">
      <alignment horizontal="center" vertical="center"/>
      <protection/>
    </xf>
    <xf numFmtId="37" fontId="20" fillId="35" borderId="17" xfId="60" applyFont="1" applyFill="1" applyBorder="1" applyAlignment="1">
      <alignment horizontal="center" vertical="center"/>
      <protection/>
    </xf>
    <xf numFmtId="49" fontId="5" fillId="35" borderId="176" xfId="63" applyNumberFormat="1" applyFont="1" applyFill="1" applyBorder="1" applyAlignment="1">
      <alignment horizontal="center" vertical="center" wrapText="1"/>
      <protection/>
    </xf>
    <xf numFmtId="49" fontId="5" fillId="35" borderId="42" xfId="63" applyNumberFormat="1" applyFont="1" applyFill="1" applyBorder="1" applyAlignment="1">
      <alignment horizontal="center" vertical="center" wrapText="1"/>
      <protection/>
    </xf>
    <xf numFmtId="49" fontId="5" fillId="35" borderId="177" xfId="63" applyNumberFormat="1" applyFont="1" applyFill="1" applyBorder="1" applyAlignment="1">
      <alignment horizontal="center" vertical="center" wrapText="1"/>
      <protection/>
    </xf>
    <xf numFmtId="49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39" xfId="63" applyNumberFormat="1" applyFont="1" applyFill="1" applyBorder="1" applyAlignment="1">
      <alignment horizontal="center" vertical="center" wrapText="1"/>
      <protection/>
    </xf>
    <xf numFmtId="49" fontId="13" fillId="35" borderId="178" xfId="63" applyNumberFormat="1" applyFont="1" applyFill="1" applyBorder="1" applyAlignment="1">
      <alignment horizontal="center" vertical="center" wrapText="1"/>
      <protection/>
    </xf>
    <xf numFmtId="49" fontId="13" fillId="35" borderId="105" xfId="63" applyNumberFormat="1" applyFont="1" applyFill="1" applyBorder="1" applyAlignment="1">
      <alignment horizontal="center" vertical="center" wrapText="1"/>
      <protection/>
    </xf>
    <xf numFmtId="37" fontId="29" fillId="36" borderId="39" xfId="45" applyNumberFormat="1" applyFont="1" applyFill="1" applyBorder="1" applyAlignment="1" applyProtection="1">
      <alignment horizontal="center"/>
      <protection/>
    </xf>
    <xf numFmtId="37" fontId="29" fillId="36" borderId="178" xfId="45" applyNumberFormat="1" applyFont="1" applyFill="1" applyBorder="1" applyAlignment="1" applyProtection="1">
      <alignment horizontal="center"/>
      <protection/>
    </xf>
    <xf numFmtId="37" fontId="29" fillId="36" borderId="179" xfId="45" applyNumberFormat="1" applyFont="1" applyFill="1" applyBorder="1" applyAlignment="1" applyProtection="1">
      <alignment horizontal="center"/>
      <protection/>
    </xf>
    <xf numFmtId="0" fontId="5" fillId="35" borderId="39" xfId="63" applyFont="1" applyFill="1" applyBorder="1" applyAlignment="1">
      <alignment horizontal="center"/>
      <protection/>
    </xf>
    <xf numFmtId="0" fontId="5" fillId="35" borderId="178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04" xfId="63" applyFont="1" applyFill="1" applyBorder="1" applyAlignment="1">
      <alignment horizontal="center"/>
      <protection/>
    </xf>
    <xf numFmtId="0" fontId="5" fillId="35" borderId="179" xfId="63" applyFont="1" applyFill="1" applyBorder="1" applyAlignment="1">
      <alignment horizontal="center"/>
      <protection/>
    </xf>
    <xf numFmtId="0" fontId="23" fillId="35" borderId="180" xfId="63" applyFont="1" applyFill="1" applyBorder="1" applyAlignment="1">
      <alignment horizontal="center" vertical="center"/>
      <protection/>
    </xf>
    <xf numFmtId="0" fontId="23" fillId="35" borderId="25" xfId="63" applyFont="1" applyFill="1" applyBorder="1" applyAlignment="1">
      <alignment horizontal="center" vertical="center"/>
      <protection/>
    </xf>
    <xf numFmtId="0" fontId="23" fillId="35" borderId="104" xfId="63" applyFont="1" applyFill="1" applyBorder="1" applyAlignment="1">
      <alignment horizontal="center" vertical="center"/>
      <protection/>
    </xf>
    <xf numFmtId="0" fontId="20" fillId="35" borderId="43" xfId="63" applyFont="1" applyFill="1" applyBorder="1" applyAlignment="1">
      <alignment horizontal="center" vertical="center"/>
      <protection/>
    </xf>
    <xf numFmtId="0" fontId="20" fillId="35" borderId="20" xfId="63" applyFont="1" applyFill="1" applyBorder="1" applyAlignment="1">
      <alignment horizontal="center" vertical="center"/>
      <protection/>
    </xf>
    <xf numFmtId="0" fontId="20" fillId="35" borderId="181" xfId="63" applyFont="1" applyFill="1" applyBorder="1" applyAlignment="1">
      <alignment horizontal="center" vertical="center"/>
      <protection/>
    </xf>
    <xf numFmtId="1" fontId="5" fillId="35" borderId="180" xfId="63" applyNumberFormat="1" applyFont="1" applyFill="1" applyBorder="1" applyAlignment="1">
      <alignment horizontal="center" vertical="center" wrapText="1"/>
      <protection/>
    </xf>
    <xf numFmtId="1" fontId="5" fillId="35" borderId="182" xfId="63" applyNumberFormat="1" applyFont="1" applyFill="1" applyBorder="1" applyAlignment="1">
      <alignment horizontal="center" vertical="center" wrapText="1"/>
      <protection/>
    </xf>
    <xf numFmtId="1" fontId="5" fillId="35" borderId="43" xfId="63" applyNumberFormat="1" applyFont="1" applyFill="1" applyBorder="1" applyAlignment="1">
      <alignment horizontal="center" vertical="center" wrapText="1"/>
      <protection/>
    </xf>
    <xf numFmtId="49" fontId="14" fillId="35" borderId="48" xfId="57" applyNumberFormat="1" applyFont="1" applyFill="1" applyBorder="1" applyAlignment="1">
      <alignment horizontal="center" vertical="center" wrapText="1"/>
      <protection/>
    </xf>
    <xf numFmtId="49" fontId="14" fillId="35" borderId="166" xfId="57" applyNumberFormat="1" applyFont="1" applyFill="1" applyBorder="1" applyAlignment="1">
      <alignment horizontal="center" vertical="center" wrapText="1"/>
      <protection/>
    </xf>
    <xf numFmtId="49" fontId="14" fillId="35" borderId="183" xfId="57" applyNumberFormat="1" applyFont="1" applyFill="1" applyBorder="1" applyAlignment="1">
      <alignment horizontal="center" vertical="center" wrapText="1"/>
      <protection/>
    </xf>
    <xf numFmtId="49" fontId="14" fillId="35" borderId="184" xfId="57" applyNumberFormat="1" applyFont="1" applyFill="1" applyBorder="1" applyAlignment="1">
      <alignment horizontal="center" vertical="center" wrapText="1"/>
      <protection/>
    </xf>
    <xf numFmtId="49" fontId="20" fillId="35" borderId="185" xfId="57" applyNumberFormat="1" applyFont="1" applyFill="1" applyBorder="1" applyAlignment="1">
      <alignment horizontal="center" vertical="center" wrapText="1"/>
      <protection/>
    </xf>
    <xf numFmtId="0" fontId="33" fillId="0" borderId="186" xfId="57" applyFont="1" applyBorder="1" applyAlignment="1">
      <alignment horizontal="center" vertical="center" wrapText="1"/>
      <protection/>
    </xf>
    <xf numFmtId="49" fontId="14" fillId="35" borderId="187" xfId="57" applyNumberFormat="1" applyFont="1" applyFill="1" applyBorder="1" applyAlignment="1">
      <alignment horizontal="center" vertical="center" wrapText="1"/>
      <protection/>
    </xf>
    <xf numFmtId="49" fontId="14" fillId="35" borderId="188" xfId="57" applyNumberFormat="1" applyFont="1" applyFill="1" applyBorder="1" applyAlignment="1">
      <alignment horizontal="center" vertical="center" wrapText="1"/>
      <protection/>
    </xf>
    <xf numFmtId="37" fontId="36" fillId="36" borderId="39" xfId="46" applyNumberFormat="1" applyFont="1" applyFill="1" applyBorder="1" applyAlignment="1">
      <alignment horizontal="center"/>
    </xf>
    <xf numFmtId="37" fontId="36" fillId="36" borderId="179" xfId="46" applyNumberFormat="1" applyFont="1" applyFill="1" applyBorder="1" applyAlignment="1">
      <alignment horizontal="center"/>
    </xf>
    <xf numFmtId="0" fontId="23" fillId="35" borderId="34" xfId="57" applyFont="1" applyFill="1" applyBorder="1" applyAlignment="1">
      <alignment horizontal="center" vertical="center"/>
      <protection/>
    </xf>
    <xf numFmtId="0" fontId="23" fillId="35" borderId="31" xfId="57" applyFont="1" applyFill="1" applyBorder="1" applyAlignment="1">
      <alignment horizontal="center" vertical="center"/>
      <protection/>
    </xf>
    <xf numFmtId="0" fontId="23" fillId="35" borderId="33" xfId="57" applyFont="1" applyFill="1" applyBorder="1" applyAlignment="1">
      <alignment horizontal="center" vertical="center"/>
      <protection/>
    </xf>
    <xf numFmtId="1" fontId="14" fillId="35" borderId="189" xfId="57" applyNumberFormat="1" applyFont="1" applyFill="1" applyBorder="1" applyAlignment="1">
      <alignment horizontal="center" vertical="center" wrapText="1"/>
      <protection/>
    </xf>
    <xf numFmtId="0" fontId="15" fillId="35" borderId="73" xfId="57" applyFont="1" applyFill="1" applyBorder="1" applyAlignment="1">
      <alignment vertical="center"/>
      <protection/>
    </xf>
    <xf numFmtId="0" fontId="15" fillId="35" borderId="190" xfId="57" applyFont="1" applyFill="1" applyBorder="1" applyAlignment="1">
      <alignment vertical="center"/>
      <protection/>
    </xf>
    <xf numFmtId="0" fontId="15" fillId="35" borderId="65" xfId="57" applyFont="1" applyFill="1" applyBorder="1" applyAlignment="1">
      <alignment vertical="center"/>
      <protection/>
    </xf>
    <xf numFmtId="1" fontId="20" fillId="35" borderId="191" xfId="57" applyNumberFormat="1" applyFont="1" applyFill="1" applyBorder="1" applyAlignment="1">
      <alignment horizontal="center" vertical="center" wrapText="1"/>
      <protection/>
    </xf>
    <xf numFmtId="1" fontId="20" fillId="35" borderId="192" xfId="57" applyNumberFormat="1" applyFont="1" applyFill="1" applyBorder="1" applyAlignment="1">
      <alignment horizontal="center" vertical="center" wrapText="1"/>
      <protection/>
    </xf>
    <xf numFmtId="0" fontId="32" fillId="35" borderId="58" xfId="57" applyFont="1" applyFill="1" applyBorder="1" applyAlignment="1">
      <alignment horizontal="center" vertical="center" wrapText="1"/>
      <protection/>
    </xf>
    <xf numFmtId="49" fontId="20" fillId="35" borderId="57" xfId="57" applyNumberFormat="1" applyFont="1" applyFill="1" applyBorder="1" applyAlignment="1">
      <alignment horizontal="center" vertical="center" wrapText="1"/>
      <protection/>
    </xf>
    <xf numFmtId="49" fontId="20" fillId="35" borderId="55" xfId="57" applyNumberFormat="1" applyFont="1" applyFill="1" applyBorder="1" applyAlignment="1">
      <alignment horizontal="center" vertical="center" wrapText="1"/>
      <protection/>
    </xf>
    <xf numFmtId="49" fontId="20" fillId="35" borderId="193" xfId="57" applyNumberFormat="1" applyFont="1" applyFill="1" applyBorder="1" applyAlignment="1">
      <alignment horizontal="center" vertical="center" wrapText="1"/>
      <protection/>
    </xf>
    <xf numFmtId="49" fontId="14" fillId="35" borderId="194" xfId="57" applyNumberFormat="1" applyFont="1" applyFill="1" applyBorder="1" applyAlignment="1">
      <alignment horizontal="center" vertical="center" wrapText="1"/>
      <protection/>
    </xf>
    <xf numFmtId="0" fontId="20" fillId="35" borderId="14" xfId="57" applyFont="1" applyFill="1" applyBorder="1" applyAlignment="1">
      <alignment horizontal="center" vertical="center"/>
      <protection/>
    </xf>
    <xf numFmtId="0" fontId="20" fillId="35" borderId="11" xfId="57" applyFont="1" applyFill="1" applyBorder="1" applyAlignment="1">
      <alignment horizontal="center" vertical="center"/>
      <protection/>
    </xf>
    <xf numFmtId="0" fontId="20" fillId="35" borderId="13" xfId="57" applyFont="1" applyFill="1" applyBorder="1" applyAlignment="1">
      <alignment horizontal="center" vertical="center"/>
      <protection/>
    </xf>
    <xf numFmtId="49" fontId="20" fillId="35" borderId="105" xfId="57" applyNumberFormat="1" applyFont="1" applyFill="1" applyBorder="1" applyAlignment="1">
      <alignment horizontal="center" vertical="center" wrapText="1"/>
      <protection/>
    </xf>
    <xf numFmtId="49" fontId="20" fillId="35" borderId="195" xfId="57" applyNumberFormat="1" applyFont="1" applyFill="1" applyBorder="1" applyAlignment="1">
      <alignment horizontal="center" vertical="center" wrapText="1"/>
      <protection/>
    </xf>
    <xf numFmtId="49" fontId="20" fillId="35" borderId="26" xfId="57" applyNumberFormat="1" applyFont="1" applyFill="1" applyBorder="1" applyAlignment="1">
      <alignment horizontal="center" vertical="center" wrapText="1"/>
      <protection/>
    </xf>
    <xf numFmtId="49" fontId="20" fillId="35" borderId="176" xfId="57" applyNumberFormat="1" applyFont="1" applyFill="1" applyBorder="1" applyAlignment="1">
      <alignment horizontal="center" vertical="center" wrapText="1"/>
      <protection/>
    </xf>
    <xf numFmtId="0" fontId="21" fillId="35" borderId="136" xfId="57" applyFont="1" applyFill="1" applyBorder="1" applyAlignment="1">
      <alignment horizontal="center"/>
      <protection/>
    </xf>
    <xf numFmtId="0" fontId="21" fillId="35" borderId="196" xfId="57" applyFont="1" applyFill="1" applyBorder="1" applyAlignment="1">
      <alignment horizontal="center"/>
      <protection/>
    </xf>
    <xf numFmtId="0" fontId="21" fillId="35" borderId="197" xfId="57" applyFont="1" applyFill="1" applyBorder="1" applyAlignment="1">
      <alignment horizontal="center"/>
      <protection/>
    </xf>
    <xf numFmtId="0" fontId="21" fillId="35" borderId="138" xfId="57" applyFont="1" applyFill="1" applyBorder="1" applyAlignment="1">
      <alignment horizontal="center"/>
      <protection/>
    </xf>
    <xf numFmtId="0" fontId="21" fillId="35" borderId="198" xfId="57" applyFont="1" applyFill="1" applyBorder="1" applyAlignment="1">
      <alignment horizontal="center"/>
      <protection/>
    </xf>
    <xf numFmtId="1" fontId="21" fillId="35" borderId="189" xfId="57" applyNumberFormat="1" applyFont="1" applyFill="1" applyBorder="1" applyAlignment="1">
      <alignment horizontal="center" vertical="center" wrapText="1"/>
      <protection/>
    </xf>
    <xf numFmtId="0" fontId="34" fillId="35" borderId="73" xfId="57" applyFont="1" applyFill="1" applyBorder="1" applyAlignment="1">
      <alignment vertical="center"/>
      <protection/>
    </xf>
    <xf numFmtId="0" fontId="34" fillId="35" borderId="190" xfId="57" applyFont="1" applyFill="1" applyBorder="1" applyAlignment="1">
      <alignment vertical="center"/>
      <protection/>
    </xf>
    <xf numFmtId="0" fontId="34" fillId="35" borderId="65" xfId="57" applyFont="1" applyFill="1" applyBorder="1" applyAlignment="1">
      <alignment vertical="center"/>
      <protection/>
    </xf>
    <xf numFmtId="0" fontId="38" fillId="35" borderId="18" xfId="57" applyFont="1" applyFill="1" applyBorder="1" applyAlignment="1">
      <alignment horizontal="center" vertical="center"/>
      <protection/>
    </xf>
    <xf numFmtId="0" fontId="38" fillId="35" borderId="0" xfId="57" applyFont="1" applyFill="1" applyBorder="1" applyAlignment="1">
      <alignment horizontal="center" vertical="center"/>
      <protection/>
    </xf>
    <xf numFmtId="0" fontId="38" fillId="35" borderId="17" xfId="57" applyFont="1" applyFill="1" applyBorder="1" applyAlignment="1">
      <alignment horizontal="center" vertical="center"/>
      <protection/>
    </xf>
    <xf numFmtId="1" fontId="13" fillId="35" borderId="199" xfId="64" applyNumberFormat="1" applyFont="1" applyFill="1" applyBorder="1" applyAlignment="1">
      <alignment horizontal="center" vertical="center" wrapText="1"/>
      <protection/>
    </xf>
    <xf numFmtId="0" fontId="6" fillId="35" borderId="154" xfId="64" applyFont="1" applyFill="1" applyBorder="1" applyAlignment="1">
      <alignment vertical="center"/>
      <protection/>
    </xf>
    <xf numFmtId="0" fontId="11" fillId="0" borderId="200" xfId="55" applyBorder="1" applyAlignment="1">
      <alignment vertical="center"/>
      <protection/>
    </xf>
    <xf numFmtId="0" fontId="38" fillId="35" borderId="23" xfId="64" applyFont="1" applyFill="1" applyBorder="1" applyAlignment="1">
      <alignment horizontal="center" vertical="center"/>
      <protection/>
    </xf>
    <xf numFmtId="0" fontId="38" fillId="35" borderId="20" xfId="64" applyFont="1" applyFill="1" applyBorder="1" applyAlignment="1">
      <alignment horizontal="center" vertical="center"/>
      <protection/>
    </xf>
    <xf numFmtId="0" fontId="38" fillId="35" borderId="22" xfId="64" applyFont="1" applyFill="1" applyBorder="1" applyAlignment="1">
      <alignment horizontal="center" vertical="center"/>
      <protection/>
    </xf>
    <xf numFmtId="0" fontId="13" fillId="35" borderId="178" xfId="64" applyFont="1" applyFill="1" applyBorder="1" applyAlignment="1">
      <alignment horizontal="center" vertical="center"/>
      <protection/>
    </xf>
    <xf numFmtId="0" fontId="13" fillId="35" borderId="179" xfId="64" applyFont="1" applyFill="1" applyBorder="1" applyAlignment="1">
      <alignment horizontal="center" vertical="center"/>
      <protection/>
    </xf>
    <xf numFmtId="0" fontId="13" fillId="35" borderId="201" xfId="64" applyFont="1" applyFill="1" applyBorder="1" applyAlignment="1">
      <alignment horizontal="center" vertical="center"/>
      <protection/>
    </xf>
    <xf numFmtId="0" fontId="38" fillId="35" borderId="34" xfId="64" applyFont="1" applyFill="1" applyBorder="1" applyAlignment="1">
      <alignment horizontal="center" vertical="center"/>
      <protection/>
    </xf>
    <xf numFmtId="0" fontId="38" fillId="35" borderId="31" xfId="64" applyFont="1" applyFill="1" applyBorder="1" applyAlignment="1">
      <alignment horizontal="center" vertical="center"/>
      <protection/>
    </xf>
    <xf numFmtId="0" fontId="38" fillId="35" borderId="33" xfId="64" applyFont="1" applyFill="1" applyBorder="1" applyAlignment="1">
      <alignment horizontal="center" vertical="center"/>
      <protection/>
    </xf>
    <xf numFmtId="49" fontId="13" fillId="35" borderId="178" xfId="64" applyNumberFormat="1" applyFont="1" applyFill="1" applyBorder="1" applyAlignment="1">
      <alignment horizontal="center" vertical="center" wrapText="1"/>
      <protection/>
    </xf>
    <xf numFmtId="49" fontId="13" fillId="35" borderId="179" xfId="64" applyNumberFormat="1" applyFont="1" applyFill="1" applyBorder="1" applyAlignment="1">
      <alignment horizontal="center" vertical="center" wrapText="1"/>
      <protection/>
    </xf>
    <xf numFmtId="1" fontId="13" fillId="35" borderId="39" xfId="64" applyNumberFormat="1" applyFont="1" applyFill="1" applyBorder="1" applyAlignment="1">
      <alignment horizontal="center" vertical="center" wrapText="1"/>
      <protection/>
    </xf>
    <xf numFmtId="1" fontId="13" fillId="35" borderId="178" xfId="64" applyNumberFormat="1" applyFont="1" applyFill="1" applyBorder="1" applyAlignment="1">
      <alignment horizontal="center" vertical="center" wrapText="1"/>
      <protection/>
    </xf>
    <xf numFmtId="1" fontId="13" fillId="35" borderId="179" xfId="64" applyNumberFormat="1" applyFont="1" applyFill="1" applyBorder="1" applyAlignment="1">
      <alignment horizontal="center" vertical="center" wrapText="1"/>
      <protection/>
    </xf>
    <xf numFmtId="1" fontId="13" fillId="35" borderId="201" xfId="64" applyNumberFormat="1" applyFont="1" applyFill="1" applyBorder="1" applyAlignment="1">
      <alignment horizontal="center" vertical="center" wrapText="1"/>
      <protection/>
    </xf>
    <xf numFmtId="37" fontId="39" fillId="36" borderId="39" xfId="45" applyNumberFormat="1" applyFont="1" applyFill="1" applyBorder="1" applyAlignment="1" applyProtection="1">
      <alignment horizontal="center"/>
      <protection/>
    </xf>
    <xf numFmtId="37" fontId="39" fillId="36" borderId="178" xfId="45" applyNumberFormat="1" applyFont="1" applyFill="1" applyBorder="1" applyAlignment="1" applyProtection="1">
      <alignment horizontal="center"/>
      <protection/>
    </xf>
    <xf numFmtId="37" fontId="39" fillId="36" borderId="179" xfId="45" applyNumberFormat="1" applyFont="1" applyFill="1" applyBorder="1" applyAlignment="1" applyProtection="1">
      <alignment horizontal="center"/>
      <protection/>
    </xf>
    <xf numFmtId="49" fontId="14" fillId="35" borderId="202" xfId="57" applyNumberFormat="1" applyFont="1" applyFill="1" applyBorder="1" applyAlignment="1">
      <alignment horizontal="center" vertical="center" wrapText="1"/>
      <protection/>
    </xf>
    <xf numFmtId="49" fontId="14" fillId="35" borderId="167" xfId="57" applyNumberFormat="1" applyFont="1" applyFill="1" applyBorder="1" applyAlignment="1">
      <alignment horizontal="center" vertical="center" wrapText="1"/>
      <protection/>
    </xf>
    <xf numFmtId="49" fontId="14" fillId="35" borderId="203" xfId="57" applyNumberFormat="1" applyFont="1" applyFill="1" applyBorder="1" applyAlignment="1">
      <alignment horizontal="center" vertical="center" wrapText="1"/>
      <protection/>
    </xf>
    <xf numFmtId="49" fontId="20" fillId="35" borderId="204" xfId="57" applyNumberFormat="1" applyFont="1" applyFill="1" applyBorder="1" applyAlignment="1">
      <alignment horizontal="center" vertical="center" wrapText="1"/>
      <protection/>
    </xf>
    <xf numFmtId="0" fontId="33" fillId="0" borderId="205" xfId="57" applyFont="1" applyBorder="1" applyAlignment="1">
      <alignment horizontal="center" vertical="center" wrapText="1"/>
      <protection/>
    </xf>
    <xf numFmtId="0" fontId="38" fillId="35" borderId="34" xfId="57" applyFont="1" applyFill="1" applyBorder="1" applyAlignment="1">
      <alignment horizontal="center" vertical="center"/>
      <protection/>
    </xf>
    <xf numFmtId="0" fontId="38" fillId="35" borderId="31" xfId="57" applyFont="1" applyFill="1" applyBorder="1" applyAlignment="1">
      <alignment horizontal="center" vertical="center"/>
      <protection/>
    </xf>
    <xf numFmtId="0" fontId="38" fillId="35" borderId="33" xfId="57" applyFont="1" applyFill="1" applyBorder="1" applyAlignment="1">
      <alignment horizontal="center" vertical="center"/>
      <protection/>
    </xf>
    <xf numFmtId="1" fontId="13" fillId="35" borderId="125" xfId="57" applyNumberFormat="1" applyFont="1" applyFill="1" applyBorder="1" applyAlignment="1">
      <alignment horizontal="center" vertical="center" wrapText="1"/>
      <protection/>
    </xf>
    <xf numFmtId="1" fontId="13" fillId="35" borderId="153" xfId="57" applyNumberFormat="1" applyFont="1" applyFill="1" applyBorder="1" applyAlignment="1">
      <alignment horizontal="center" vertical="center" wrapText="1"/>
      <protection/>
    </xf>
    <xf numFmtId="0" fontId="6" fillId="35" borderId="206" xfId="57" applyFont="1" applyFill="1" applyBorder="1" applyAlignment="1">
      <alignment horizontal="center" vertical="center" wrapText="1"/>
      <protection/>
    </xf>
    <xf numFmtId="49" fontId="14" fillId="35" borderId="124" xfId="57" applyNumberFormat="1" applyFont="1" applyFill="1" applyBorder="1" applyAlignment="1">
      <alignment horizontal="center" vertical="center" wrapText="1"/>
      <protection/>
    </xf>
    <xf numFmtId="49" fontId="14" fillId="35" borderId="207" xfId="57" applyNumberFormat="1" applyFont="1" applyFill="1" applyBorder="1" applyAlignment="1">
      <alignment horizontal="center" vertical="center" wrapText="1"/>
      <protection/>
    </xf>
    <xf numFmtId="1" fontId="14" fillId="35" borderId="121" xfId="57" applyNumberFormat="1" applyFont="1" applyFill="1" applyBorder="1" applyAlignment="1">
      <alignment horizontal="center" vertical="center" wrapText="1"/>
      <protection/>
    </xf>
    <xf numFmtId="1" fontId="14" fillId="35" borderId="133" xfId="57" applyNumberFormat="1" applyFont="1" applyFill="1" applyBorder="1" applyAlignment="1">
      <alignment horizontal="center" vertical="center" wrapText="1"/>
      <protection/>
    </xf>
    <xf numFmtId="0" fontId="15" fillId="35" borderId="165" xfId="57" applyFont="1" applyFill="1" applyBorder="1" applyAlignment="1">
      <alignment horizontal="center" vertical="center" wrapText="1"/>
      <protection/>
    </xf>
    <xf numFmtId="0" fontId="20" fillId="35" borderId="18" xfId="57" applyFont="1" applyFill="1" applyBorder="1" applyAlignment="1">
      <alignment horizontal="center" vertical="center"/>
      <protection/>
    </xf>
    <xf numFmtId="0" fontId="20" fillId="35" borderId="0" xfId="57" applyFont="1" applyFill="1" applyBorder="1" applyAlignment="1">
      <alignment horizontal="center" vertical="center"/>
      <protection/>
    </xf>
    <xf numFmtId="0" fontId="20" fillId="35" borderId="17" xfId="57" applyFont="1" applyFill="1" applyBorder="1" applyAlignment="1">
      <alignment horizontal="center" vertical="center"/>
      <protection/>
    </xf>
    <xf numFmtId="1" fontId="13" fillId="35" borderId="47" xfId="57" applyNumberFormat="1" applyFont="1" applyFill="1" applyBorder="1" applyAlignment="1">
      <alignment horizontal="center" vertical="center" wrapText="1"/>
      <protection/>
    </xf>
    <xf numFmtId="1" fontId="13" fillId="35" borderId="164" xfId="57" applyNumberFormat="1" applyFont="1" applyFill="1" applyBorder="1" applyAlignment="1">
      <alignment horizontal="center" vertical="center" wrapText="1"/>
      <protection/>
    </xf>
    <xf numFmtId="0" fontId="6" fillId="35" borderId="60" xfId="57" applyFont="1" applyFill="1" applyBorder="1" applyAlignment="1">
      <alignment horizontal="center" vertical="center" wrapText="1"/>
      <protection/>
    </xf>
    <xf numFmtId="0" fontId="14" fillId="35" borderId="136" xfId="57" applyFont="1" applyFill="1" applyBorder="1" applyAlignment="1">
      <alignment horizontal="center"/>
      <protection/>
    </xf>
    <xf numFmtId="0" fontId="14" fillId="35" borderId="196" xfId="57" applyFont="1" applyFill="1" applyBorder="1" applyAlignment="1">
      <alignment horizontal="center"/>
      <protection/>
    </xf>
    <xf numFmtId="0" fontId="14" fillId="35" borderId="197" xfId="57" applyFont="1" applyFill="1" applyBorder="1" applyAlignment="1">
      <alignment horizontal="center"/>
      <protection/>
    </xf>
    <xf numFmtId="0" fontId="14" fillId="35" borderId="137" xfId="57" applyFont="1" applyFill="1" applyBorder="1" applyAlignment="1">
      <alignment horizontal="center"/>
      <protection/>
    </xf>
    <xf numFmtId="0" fontId="14" fillId="35" borderId="138" xfId="57" applyFont="1" applyFill="1" applyBorder="1" applyAlignment="1">
      <alignment horizontal="center"/>
      <protection/>
    </xf>
    <xf numFmtId="49" fontId="14" fillId="35" borderId="208" xfId="57" applyNumberFormat="1" applyFont="1" applyFill="1" applyBorder="1" applyAlignment="1">
      <alignment horizontal="center" vertical="center" wrapText="1"/>
      <protection/>
    </xf>
    <xf numFmtId="1" fontId="14" fillId="35" borderId="47" xfId="57" applyNumberFormat="1" applyFont="1" applyFill="1" applyBorder="1" applyAlignment="1">
      <alignment horizontal="center" vertical="center" wrapText="1"/>
      <protection/>
    </xf>
    <xf numFmtId="1" fontId="14" fillId="35" borderId="164" xfId="57" applyNumberFormat="1" applyFont="1" applyFill="1" applyBorder="1" applyAlignment="1">
      <alignment horizontal="center" vertical="center" wrapText="1"/>
      <protection/>
    </xf>
    <xf numFmtId="0" fontId="15" fillId="35" borderId="60" xfId="57" applyFont="1" applyFill="1" applyBorder="1" applyAlignment="1">
      <alignment horizontal="center" vertical="center" wrapText="1"/>
      <protection/>
    </xf>
    <xf numFmtId="1" fontId="14" fillId="35" borderId="125" xfId="57" applyNumberFormat="1" applyFont="1" applyFill="1" applyBorder="1" applyAlignment="1">
      <alignment horizontal="center" vertical="center" wrapText="1"/>
      <protection/>
    </xf>
    <xf numFmtId="1" fontId="14" fillId="35" borderId="153" xfId="57" applyNumberFormat="1" applyFont="1" applyFill="1" applyBorder="1" applyAlignment="1">
      <alignment horizontal="center" vertical="center" wrapText="1"/>
      <protection/>
    </xf>
    <xf numFmtId="0" fontId="15" fillId="35" borderId="206" xfId="57" applyFont="1" applyFill="1" applyBorder="1" applyAlignment="1">
      <alignment horizontal="center" vertical="center" wrapText="1"/>
      <protection/>
    </xf>
    <xf numFmtId="49" fontId="20" fillId="35" borderId="209" xfId="57" applyNumberFormat="1" applyFont="1" applyFill="1" applyBorder="1" applyAlignment="1">
      <alignment horizontal="center" vertical="center" wrapText="1"/>
      <protection/>
    </xf>
    <xf numFmtId="0" fontId="33" fillId="0" borderId="92" xfId="57" applyFont="1" applyBorder="1" applyAlignment="1">
      <alignment horizontal="center" vertical="center" wrapText="1"/>
      <protection/>
    </xf>
    <xf numFmtId="1" fontId="5" fillId="35" borderId="125" xfId="57" applyNumberFormat="1" applyFont="1" applyFill="1" applyBorder="1" applyAlignment="1">
      <alignment horizontal="center" vertical="center" wrapText="1"/>
      <protection/>
    </xf>
    <xf numFmtId="1" fontId="5" fillId="35" borderId="153" xfId="57" applyNumberFormat="1" applyFont="1" applyFill="1" applyBorder="1" applyAlignment="1">
      <alignment horizontal="center" vertical="center" wrapText="1"/>
      <protection/>
    </xf>
    <xf numFmtId="0" fontId="3" fillId="35" borderId="206" xfId="57" applyFont="1" applyFill="1" applyBorder="1" applyAlignment="1">
      <alignment horizontal="center" vertical="center" wrapText="1"/>
      <protection/>
    </xf>
    <xf numFmtId="1" fontId="13" fillId="35" borderId="121" xfId="57" applyNumberFormat="1" applyFont="1" applyFill="1" applyBorder="1" applyAlignment="1">
      <alignment horizontal="center" vertical="center" wrapText="1"/>
      <protection/>
    </xf>
    <xf numFmtId="1" fontId="13" fillId="35" borderId="133" xfId="57" applyNumberFormat="1" applyFont="1" applyFill="1" applyBorder="1" applyAlignment="1">
      <alignment horizontal="center" vertical="center" wrapText="1"/>
      <protection/>
    </xf>
    <xf numFmtId="0" fontId="6" fillId="35" borderId="165" xfId="57" applyFont="1" applyFill="1" applyBorder="1" applyAlignment="1">
      <alignment horizontal="center" vertical="center" wrapText="1"/>
      <protection/>
    </xf>
    <xf numFmtId="49" fontId="14" fillId="35" borderId="195" xfId="57" applyNumberFormat="1" applyFont="1" applyFill="1" applyBorder="1" applyAlignment="1">
      <alignment horizontal="center" vertical="center" wrapText="1"/>
      <protection/>
    </xf>
    <xf numFmtId="49" fontId="14" fillId="35" borderId="26" xfId="57" applyNumberFormat="1" applyFont="1" applyFill="1" applyBorder="1" applyAlignment="1">
      <alignment horizontal="center" vertical="center" wrapText="1"/>
      <protection/>
    </xf>
    <xf numFmtId="49" fontId="20" fillId="35" borderId="210" xfId="57" applyNumberFormat="1" applyFont="1" applyFill="1" applyBorder="1" applyAlignment="1">
      <alignment horizontal="center" vertical="center" wrapText="1"/>
      <protection/>
    </xf>
    <xf numFmtId="1" fontId="20" fillId="35" borderId="189" xfId="57" applyNumberFormat="1" applyFont="1" applyFill="1" applyBorder="1" applyAlignment="1">
      <alignment horizontal="center" vertical="center" wrapText="1"/>
      <protection/>
    </xf>
    <xf numFmtId="0" fontId="32" fillId="35" borderId="73" xfId="57" applyFont="1" applyFill="1" applyBorder="1" applyAlignment="1">
      <alignment vertical="center"/>
      <protection/>
    </xf>
    <xf numFmtId="0" fontId="32" fillId="35" borderId="190" xfId="57" applyFont="1" applyFill="1" applyBorder="1" applyAlignment="1">
      <alignment vertical="center"/>
      <protection/>
    </xf>
    <xf numFmtId="0" fontId="32" fillId="35" borderId="65" xfId="57" applyFont="1" applyFill="1" applyBorder="1" applyAlignment="1">
      <alignment vertical="center"/>
      <protection/>
    </xf>
    <xf numFmtId="1" fontId="5" fillId="35" borderId="47" xfId="57" applyNumberFormat="1" applyFont="1" applyFill="1" applyBorder="1" applyAlignment="1">
      <alignment horizontal="center" vertical="center" wrapText="1"/>
      <protection/>
    </xf>
    <xf numFmtId="1" fontId="5" fillId="35" borderId="164" xfId="57" applyNumberFormat="1" applyFont="1" applyFill="1" applyBorder="1" applyAlignment="1">
      <alignment horizontal="center" vertical="center" wrapText="1"/>
      <protection/>
    </xf>
    <xf numFmtId="0" fontId="3" fillId="35" borderId="60" xfId="57" applyFont="1" applyFill="1" applyBorder="1" applyAlignment="1">
      <alignment horizontal="center" vertical="center" wrapText="1"/>
      <protection/>
    </xf>
    <xf numFmtId="1" fontId="5" fillId="35" borderId="121" xfId="57" applyNumberFormat="1" applyFont="1" applyFill="1" applyBorder="1" applyAlignment="1">
      <alignment horizontal="center" vertical="center" wrapText="1"/>
      <protection/>
    </xf>
    <xf numFmtId="1" fontId="5" fillId="35" borderId="133" xfId="57" applyNumberFormat="1" applyFont="1" applyFill="1" applyBorder="1" applyAlignment="1">
      <alignment horizontal="center" vertical="center" wrapText="1"/>
      <protection/>
    </xf>
    <xf numFmtId="0" fontId="3" fillId="35" borderId="165" xfId="57" applyFont="1" applyFill="1" applyBorder="1" applyAlignment="1">
      <alignment horizontal="center" vertical="center" wrapText="1"/>
      <protection/>
    </xf>
    <xf numFmtId="37" fontId="49" fillId="36" borderId="39" xfId="46" applyNumberFormat="1" applyFont="1" applyFill="1" applyBorder="1" applyAlignment="1">
      <alignment horizontal="center"/>
    </xf>
    <xf numFmtId="37" fontId="49" fillId="36" borderId="179" xfId="46" applyNumberFormat="1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71"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3648075</xdr:colOff>
      <xdr:row>1</xdr:row>
      <xdr:rowOff>66675</xdr:rowOff>
    </xdr:from>
    <xdr:to>
      <xdr:col>2</xdr:col>
      <xdr:colOff>4467225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25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</xdr:row>
      <xdr:rowOff>85725</xdr:rowOff>
    </xdr:from>
    <xdr:to>
      <xdr:col>7</xdr:col>
      <xdr:colOff>381000</xdr:colOff>
      <xdr:row>13</xdr:row>
      <xdr:rowOff>219075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14300"/>
          <a:ext cx="2790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3.421875" style="443" customWidth="1"/>
    <col min="2" max="2" width="15.421875" style="443" customWidth="1"/>
    <col min="3" max="3" width="70.140625" style="443" customWidth="1"/>
    <col min="4" max="4" width="8.140625" style="443" customWidth="1"/>
    <col min="5" max="16384" width="11.421875" style="443" customWidth="1"/>
  </cols>
  <sheetData>
    <row r="1" ht="2.25" customHeight="1" thickBot="1">
      <c r="B1" s="442"/>
    </row>
    <row r="2" spans="2:3" ht="11.25" customHeight="1" thickTop="1">
      <c r="B2" s="444"/>
      <c r="C2" s="445"/>
    </row>
    <row r="3" spans="2:3" ht="21.75" customHeight="1">
      <c r="B3" s="446" t="s">
        <v>77</v>
      </c>
      <c r="C3" s="447"/>
    </row>
    <row r="4" spans="2:3" ht="18" customHeight="1">
      <c r="B4" s="448" t="s">
        <v>78</v>
      </c>
      <c r="C4" s="447"/>
    </row>
    <row r="5" spans="2:3" ht="18" customHeight="1">
      <c r="B5" s="449" t="s">
        <v>79</v>
      </c>
      <c r="C5" s="447"/>
    </row>
    <row r="6" spans="2:3" ht="9" customHeight="1">
      <c r="B6" s="450"/>
      <c r="C6" s="447"/>
    </row>
    <row r="7" spans="2:3" ht="3" customHeight="1">
      <c r="B7" s="451"/>
      <c r="C7" s="452"/>
    </row>
    <row r="8" spans="2:5" ht="24">
      <c r="B8" s="516" t="s">
        <v>155</v>
      </c>
      <c r="C8" s="517"/>
      <c r="E8" s="453"/>
    </row>
    <row r="9" spans="2:5" ht="23.25">
      <c r="B9" s="518" t="s">
        <v>39</v>
      </c>
      <c r="C9" s="519"/>
      <c r="E9" s="453"/>
    </row>
    <row r="10" spans="2:3" ht="20.25" customHeight="1">
      <c r="B10" s="520" t="s">
        <v>80</v>
      </c>
      <c r="C10" s="521"/>
    </row>
    <row r="11" spans="2:3" ht="4.5" customHeight="1" thickBot="1">
      <c r="B11" s="454"/>
      <c r="C11" s="455"/>
    </row>
    <row r="12" spans="2:3" ht="19.5" customHeight="1" thickBot="1" thickTop="1">
      <c r="B12" s="502" t="s">
        <v>81</v>
      </c>
      <c r="C12" s="503" t="s">
        <v>147</v>
      </c>
    </row>
    <row r="13" spans="2:3" ht="19.5" customHeight="1" thickTop="1">
      <c r="B13" s="456" t="s">
        <v>82</v>
      </c>
      <c r="C13" s="457" t="s">
        <v>83</v>
      </c>
    </row>
    <row r="14" spans="2:3" ht="19.5" customHeight="1">
      <c r="B14" s="458" t="s">
        <v>84</v>
      </c>
      <c r="C14" s="459" t="s">
        <v>85</v>
      </c>
    </row>
    <row r="15" spans="2:3" ht="19.5" customHeight="1">
      <c r="B15" s="460" t="s">
        <v>86</v>
      </c>
      <c r="C15" s="461" t="s">
        <v>87</v>
      </c>
    </row>
    <row r="16" spans="2:3" ht="19.5" customHeight="1">
      <c r="B16" s="458" t="s">
        <v>88</v>
      </c>
      <c r="C16" s="459" t="s">
        <v>89</v>
      </c>
    </row>
    <row r="17" spans="2:3" ht="19.5" customHeight="1">
      <c r="B17" s="460" t="s">
        <v>90</v>
      </c>
      <c r="C17" s="461" t="s">
        <v>91</v>
      </c>
    </row>
    <row r="18" spans="2:3" ht="19.5" customHeight="1">
      <c r="B18" s="458" t="s">
        <v>92</v>
      </c>
      <c r="C18" s="459" t="s">
        <v>93</v>
      </c>
    </row>
    <row r="19" spans="2:3" ht="19.5" customHeight="1">
      <c r="B19" s="460" t="s">
        <v>94</v>
      </c>
      <c r="C19" s="461" t="s">
        <v>95</v>
      </c>
    </row>
    <row r="20" spans="2:3" ht="19.5" customHeight="1">
      <c r="B20" s="458" t="s">
        <v>96</v>
      </c>
      <c r="C20" s="459" t="s">
        <v>97</v>
      </c>
    </row>
    <row r="21" spans="2:3" ht="19.5" customHeight="1">
      <c r="B21" s="460" t="s">
        <v>98</v>
      </c>
      <c r="C21" s="461" t="s">
        <v>99</v>
      </c>
    </row>
    <row r="22" spans="2:3" ht="19.5" customHeight="1">
      <c r="B22" s="458" t="s">
        <v>100</v>
      </c>
      <c r="C22" s="459" t="s">
        <v>101</v>
      </c>
    </row>
    <row r="23" spans="2:3" ht="19.5" customHeight="1">
      <c r="B23" s="460" t="s">
        <v>102</v>
      </c>
      <c r="C23" s="461" t="s">
        <v>103</v>
      </c>
    </row>
    <row r="24" spans="2:3" ht="19.5" customHeight="1">
      <c r="B24" s="458" t="s">
        <v>104</v>
      </c>
      <c r="C24" s="459" t="s">
        <v>105</v>
      </c>
    </row>
    <row r="25" spans="2:3" ht="19.5" customHeight="1">
      <c r="B25" s="462" t="s">
        <v>106</v>
      </c>
      <c r="C25" s="463" t="s">
        <v>107</v>
      </c>
    </row>
    <row r="26" spans="2:3" ht="19.5" customHeight="1">
      <c r="B26" s="506" t="s">
        <v>108</v>
      </c>
      <c r="C26" s="507" t="s">
        <v>109</v>
      </c>
    </row>
    <row r="27" spans="2:4" ht="18" customHeight="1">
      <c r="B27" s="508" t="s">
        <v>125</v>
      </c>
      <c r="C27" s="461" t="s">
        <v>137</v>
      </c>
      <c r="D27" s="509" t="s">
        <v>146</v>
      </c>
    </row>
    <row r="28" spans="2:4" ht="18" customHeight="1">
      <c r="B28" s="504" t="s">
        <v>126</v>
      </c>
      <c r="C28" s="490" t="s">
        <v>138</v>
      </c>
      <c r="D28" s="509" t="s">
        <v>146</v>
      </c>
    </row>
    <row r="29" spans="2:4" ht="18" customHeight="1">
      <c r="B29" s="462" t="s">
        <v>127</v>
      </c>
      <c r="C29" s="463" t="s">
        <v>139</v>
      </c>
      <c r="D29" s="509" t="s">
        <v>146</v>
      </c>
    </row>
    <row r="30" spans="2:4" ht="18" customHeight="1" thickBot="1">
      <c r="B30" s="505" t="s">
        <v>128</v>
      </c>
      <c r="C30" s="491" t="s">
        <v>140</v>
      </c>
      <c r="D30" s="509" t="s">
        <v>146</v>
      </c>
    </row>
    <row r="31" ht="13.5" thickTop="1"/>
    <row r="32" spans="1:3" ht="14.25">
      <c r="A32" s="510"/>
      <c r="B32" s="511" t="s">
        <v>148</v>
      </c>
      <c r="C32" s="510"/>
    </row>
    <row r="33" spans="1:3" ht="12.75">
      <c r="A33" s="510"/>
      <c r="B33" s="510" t="s">
        <v>153</v>
      </c>
      <c r="C33" s="510"/>
    </row>
    <row r="34" spans="1:3" ht="12.75">
      <c r="A34" s="510"/>
      <c r="B34" s="510"/>
      <c r="C34" s="510"/>
    </row>
    <row r="35" spans="1:3" ht="14.25">
      <c r="A35" s="510"/>
      <c r="B35" s="511" t="s">
        <v>149</v>
      </c>
      <c r="C35" s="510"/>
    </row>
    <row r="36" spans="1:3" ht="12.75">
      <c r="A36" s="510"/>
      <c r="B36" s="510" t="s">
        <v>150</v>
      </c>
      <c r="C36" s="510"/>
    </row>
    <row r="37" spans="1:3" ht="12.75">
      <c r="A37" s="510"/>
      <c r="B37" s="510"/>
      <c r="C37" s="510"/>
    </row>
    <row r="38" spans="1:3" ht="14.25">
      <c r="A38" s="510"/>
      <c r="B38" s="511" t="s">
        <v>151</v>
      </c>
      <c r="C38" s="510"/>
    </row>
    <row r="39" spans="1:3" ht="12.75">
      <c r="A39" s="510"/>
      <c r="B39" s="510" t="s">
        <v>152</v>
      </c>
      <c r="C39" s="510"/>
    </row>
    <row r="40" spans="1:3" ht="12.75">
      <c r="A40" s="510"/>
      <c r="B40" s="510"/>
      <c r="C40" s="510"/>
    </row>
    <row r="41" spans="1:3" ht="15">
      <c r="A41" s="510"/>
      <c r="B41" s="512" t="s">
        <v>110</v>
      </c>
      <c r="C41" s="510"/>
    </row>
    <row r="42" spans="1:3" ht="14.25">
      <c r="A42" s="510"/>
      <c r="B42" s="511" t="s">
        <v>154</v>
      </c>
      <c r="C42" s="510"/>
    </row>
    <row r="43" spans="1:3" ht="13.5">
      <c r="A43" s="510"/>
      <c r="B43" s="513" t="s">
        <v>111</v>
      </c>
      <c r="C43" s="510"/>
    </row>
    <row r="44" spans="1:3" ht="12.75">
      <c r="A44" s="510"/>
      <c r="B44" s="514" t="s">
        <v>112</v>
      </c>
      <c r="C44" s="510"/>
    </row>
    <row r="45" spans="1:3" ht="12.75">
      <c r="A45" s="510"/>
      <c r="B45" s="510"/>
      <c r="C45" s="510"/>
    </row>
    <row r="46" spans="1:3" ht="12.75">
      <c r="A46" s="510"/>
      <c r="B46" s="510"/>
      <c r="C46" s="510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9"/>
  <sheetViews>
    <sheetView showGridLines="0" zoomScale="88" zoomScaleNormal="88" zoomScalePageLayoutView="0" workbookViewId="0" topLeftCell="A1">
      <selection activeCell="N9" sqref="N9:O47"/>
    </sheetView>
  </sheetViews>
  <sheetFormatPr defaultColWidth="9.140625" defaultRowHeight="15"/>
  <cols>
    <col min="1" max="1" width="15.8515625" style="272" customWidth="1"/>
    <col min="2" max="2" width="9.8515625" style="272" customWidth="1"/>
    <col min="3" max="3" width="12.00390625" style="272" customWidth="1"/>
    <col min="4" max="4" width="8.28125" style="272" bestFit="1" customWidth="1"/>
    <col min="5" max="5" width="9.28125" style="272" customWidth="1"/>
    <col min="6" max="6" width="9.7109375" style="272" customWidth="1"/>
    <col min="7" max="7" width="11.7109375" style="272" customWidth="1"/>
    <col min="8" max="8" width="8.28125" style="272" bestFit="1" customWidth="1"/>
    <col min="9" max="9" width="9.00390625" style="272" customWidth="1"/>
    <col min="10" max="10" width="10.421875" style="272" customWidth="1"/>
    <col min="11" max="11" width="12.00390625" style="272" customWidth="1"/>
    <col min="12" max="12" width="8.28125" style="272" bestFit="1" customWidth="1"/>
    <col min="13" max="13" width="9.00390625" style="272" customWidth="1"/>
    <col min="14" max="14" width="9.7109375" style="272" customWidth="1"/>
    <col min="15" max="15" width="11.57421875" style="272" customWidth="1"/>
    <col min="16" max="16" width="8.28125" style="272" bestFit="1" customWidth="1"/>
    <col min="17" max="17" width="10.28125" style="272" customWidth="1"/>
    <col min="18" max="16384" width="9.140625" style="272" customWidth="1"/>
  </cols>
  <sheetData>
    <row r="1" spans="14:17" ht="19.5" thickBot="1">
      <c r="N1" s="642" t="s">
        <v>28</v>
      </c>
      <c r="O1" s="643"/>
      <c r="P1" s="643"/>
      <c r="Q1" s="644"/>
    </row>
    <row r="2" ht="3.75" customHeight="1" thickBot="1"/>
    <row r="3" spans="1:17" ht="24" customHeight="1" thickTop="1">
      <c r="A3" s="633" t="s">
        <v>57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5"/>
    </row>
    <row r="4" spans="1:17" ht="23.25" customHeight="1" thickBot="1">
      <c r="A4" s="627" t="s">
        <v>39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9"/>
    </row>
    <row r="5" spans="1:17" s="303" customFormat="1" ht="20.25" customHeight="1" thickBot="1">
      <c r="A5" s="624" t="s">
        <v>53</v>
      </c>
      <c r="B5" s="630" t="s">
        <v>37</v>
      </c>
      <c r="C5" s="630"/>
      <c r="D5" s="630"/>
      <c r="E5" s="630"/>
      <c r="F5" s="630"/>
      <c r="G5" s="630"/>
      <c r="H5" s="630"/>
      <c r="I5" s="631"/>
      <c r="J5" s="630" t="s">
        <v>36</v>
      </c>
      <c r="K5" s="630"/>
      <c r="L5" s="630"/>
      <c r="M5" s="630"/>
      <c r="N5" s="630"/>
      <c r="O5" s="630"/>
      <c r="P5" s="630"/>
      <c r="Q5" s="632"/>
    </row>
    <row r="6" spans="1:17" s="296" customFormat="1" ht="28.5" customHeight="1" thickBot="1">
      <c r="A6" s="625"/>
      <c r="B6" s="636" t="s">
        <v>162</v>
      </c>
      <c r="C6" s="636"/>
      <c r="D6" s="636"/>
      <c r="E6" s="637"/>
      <c r="F6" s="636" t="s">
        <v>163</v>
      </c>
      <c r="G6" s="636"/>
      <c r="H6" s="636"/>
      <c r="I6" s="637"/>
      <c r="J6" s="638" t="s">
        <v>166</v>
      </c>
      <c r="K6" s="639"/>
      <c r="L6" s="639"/>
      <c r="M6" s="640"/>
      <c r="N6" s="638" t="s">
        <v>167</v>
      </c>
      <c r="O6" s="639"/>
      <c r="P6" s="639"/>
      <c r="Q6" s="641"/>
    </row>
    <row r="7" spans="1:17" s="296" customFormat="1" ht="22.5" customHeight="1" thickBot="1">
      <c r="A7" s="626"/>
      <c r="B7" s="302" t="s">
        <v>22</v>
      </c>
      <c r="C7" s="298" t="s">
        <v>21</v>
      </c>
      <c r="D7" s="298" t="s">
        <v>17</v>
      </c>
      <c r="E7" s="301" t="s">
        <v>35</v>
      </c>
      <c r="F7" s="299" t="s">
        <v>22</v>
      </c>
      <c r="G7" s="298" t="s">
        <v>21</v>
      </c>
      <c r="H7" s="298" t="s">
        <v>17</v>
      </c>
      <c r="I7" s="300" t="s">
        <v>34</v>
      </c>
      <c r="J7" s="299" t="s">
        <v>22</v>
      </c>
      <c r="K7" s="298" t="s">
        <v>21</v>
      </c>
      <c r="L7" s="298" t="s">
        <v>17</v>
      </c>
      <c r="M7" s="300" t="s">
        <v>35</v>
      </c>
      <c r="N7" s="299" t="s">
        <v>22</v>
      </c>
      <c r="O7" s="298" t="s">
        <v>21</v>
      </c>
      <c r="P7" s="298" t="s">
        <v>17</v>
      </c>
      <c r="Q7" s="297" t="s">
        <v>34</v>
      </c>
    </row>
    <row r="8" spans="1:17" s="304" customFormat="1" ht="18" customHeight="1" thickBot="1">
      <c r="A8" s="311" t="s">
        <v>52</v>
      </c>
      <c r="B8" s="310">
        <f>SUM(B9:B47)</f>
        <v>10551.246000000001</v>
      </c>
      <c r="C8" s="306">
        <f>SUM(C9:C47)</f>
        <v>1410.6669999999995</v>
      </c>
      <c r="D8" s="306">
        <f aca="true" t="shared" si="0" ref="D8:D47">C8+B8</f>
        <v>11961.913</v>
      </c>
      <c r="E8" s="307">
        <f aca="true" t="shared" si="1" ref="E8:E47">D8/$D$8</f>
        <v>1</v>
      </c>
      <c r="F8" s="306">
        <f>SUM(F9:F47)</f>
        <v>9765.39</v>
      </c>
      <c r="G8" s="306">
        <f>SUM(G9:G47)</f>
        <v>1200.7679999999998</v>
      </c>
      <c r="H8" s="306">
        <f aca="true" t="shared" si="2" ref="H8:H47">G8+F8</f>
        <v>10966.158</v>
      </c>
      <c r="I8" s="309">
        <f aca="true" t="shared" si="3" ref="I8:I47">(D8/H8-1)</f>
        <v>0.09080253995975629</v>
      </c>
      <c r="J8" s="308">
        <f>SUM(J9:J47)</f>
        <v>48220.88100000002</v>
      </c>
      <c r="K8" s="306">
        <f>SUM(K9:K47)</f>
        <v>4624.7260000000015</v>
      </c>
      <c r="L8" s="306">
        <f aca="true" t="shared" si="4" ref="L8:L47">K8+J8</f>
        <v>52845.607000000025</v>
      </c>
      <c r="M8" s="307">
        <f aca="true" t="shared" si="5" ref="M8:M47">(L8/$L$8)</f>
        <v>1</v>
      </c>
      <c r="N8" s="306">
        <f>SUM(N9:N47)</f>
        <v>45953.576000000015</v>
      </c>
      <c r="O8" s="306">
        <f>SUM(O9:O47)</f>
        <v>5406.770000000014</v>
      </c>
      <c r="P8" s="306">
        <f aca="true" t="shared" si="6" ref="P8:P47">O8+N8</f>
        <v>51360.34600000003</v>
      </c>
      <c r="Q8" s="305">
        <f aca="true" t="shared" si="7" ref="Q8:Q47">(L8/P8-1)</f>
        <v>0.02891843836098773</v>
      </c>
    </row>
    <row r="9" spans="1:17" s="273" customFormat="1" ht="18" customHeight="1" thickTop="1">
      <c r="A9" s="287" t="s">
        <v>235</v>
      </c>
      <c r="B9" s="286">
        <v>1600.6820000000002</v>
      </c>
      <c r="C9" s="282">
        <v>27.259999999999998</v>
      </c>
      <c r="D9" s="282">
        <f t="shared" si="0"/>
        <v>1627.9420000000002</v>
      </c>
      <c r="E9" s="285">
        <f t="shared" si="1"/>
        <v>0.13609378366152639</v>
      </c>
      <c r="F9" s="283">
        <v>1525.8210000000001</v>
      </c>
      <c r="G9" s="282">
        <v>177.825</v>
      </c>
      <c r="H9" s="282">
        <f t="shared" si="2"/>
        <v>1703.6460000000002</v>
      </c>
      <c r="I9" s="284">
        <f t="shared" si="3"/>
        <v>-0.044436461565372065</v>
      </c>
      <c r="J9" s="283">
        <v>7372.431</v>
      </c>
      <c r="K9" s="282">
        <v>39.077999999999996</v>
      </c>
      <c r="L9" s="282">
        <f t="shared" si="4"/>
        <v>7411.509</v>
      </c>
      <c r="M9" s="284">
        <f t="shared" si="5"/>
        <v>0.14024834647088066</v>
      </c>
      <c r="N9" s="283">
        <v>6815.668999999999</v>
      </c>
      <c r="O9" s="282">
        <v>330.648</v>
      </c>
      <c r="P9" s="282">
        <f t="shared" si="6"/>
        <v>7146.316999999999</v>
      </c>
      <c r="Q9" s="281">
        <f t="shared" si="7"/>
        <v>0.03710890518850496</v>
      </c>
    </row>
    <row r="10" spans="1:17" s="273" customFormat="1" ht="18" customHeight="1">
      <c r="A10" s="287" t="s">
        <v>236</v>
      </c>
      <c r="B10" s="286">
        <v>1622.0669999999998</v>
      </c>
      <c r="C10" s="282">
        <v>1.1419999999999997</v>
      </c>
      <c r="D10" s="282">
        <f t="shared" si="0"/>
        <v>1623.2089999999998</v>
      </c>
      <c r="E10" s="285">
        <f t="shared" si="1"/>
        <v>0.13569811116332312</v>
      </c>
      <c r="F10" s="283">
        <v>1185.5559999999996</v>
      </c>
      <c r="G10" s="282">
        <v>4.3100000000000005</v>
      </c>
      <c r="H10" s="282">
        <f t="shared" si="2"/>
        <v>1189.8659999999995</v>
      </c>
      <c r="I10" s="284">
        <f t="shared" si="3"/>
        <v>0.3641947916824251</v>
      </c>
      <c r="J10" s="283">
        <v>7002.211</v>
      </c>
      <c r="K10" s="282">
        <v>9.728</v>
      </c>
      <c r="L10" s="282">
        <f t="shared" si="4"/>
        <v>7011.939</v>
      </c>
      <c r="M10" s="284">
        <f t="shared" si="5"/>
        <v>0.13268726386282206</v>
      </c>
      <c r="N10" s="283">
        <v>5775.161999999999</v>
      </c>
      <c r="O10" s="282">
        <v>7.756</v>
      </c>
      <c r="P10" s="282">
        <f t="shared" si="6"/>
        <v>5782.918</v>
      </c>
      <c r="Q10" s="281">
        <f t="shared" si="7"/>
        <v>0.2125260984160593</v>
      </c>
    </row>
    <row r="11" spans="1:17" s="273" customFormat="1" ht="18" customHeight="1">
      <c r="A11" s="287" t="s">
        <v>238</v>
      </c>
      <c r="B11" s="286">
        <v>1500.6599999999999</v>
      </c>
      <c r="C11" s="282">
        <v>8.262</v>
      </c>
      <c r="D11" s="282">
        <f t="shared" si="0"/>
        <v>1508.9219999999998</v>
      </c>
      <c r="E11" s="285">
        <f t="shared" si="1"/>
        <v>0.12614387013180917</v>
      </c>
      <c r="F11" s="283">
        <v>1520.3669999999997</v>
      </c>
      <c r="G11" s="282">
        <v>0.49</v>
      </c>
      <c r="H11" s="282">
        <f t="shared" si="2"/>
        <v>1520.8569999999997</v>
      </c>
      <c r="I11" s="284">
        <f t="shared" si="3"/>
        <v>-0.007847549112112384</v>
      </c>
      <c r="J11" s="283">
        <v>7012.981</v>
      </c>
      <c r="K11" s="282">
        <v>88.693</v>
      </c>
      <c r="L11" s="282">
        <f t="shared" si="4"/>
        <v>7101.674</v>
      </c>
      <c r="M11" s="284">
        <f t="shared" si="5"/>
        <v>0.13438532364667505</v>
      </c>
      <c r="N11" s="283">
        <v>6606.039</v>
      </c>
      <c r="O11" s="282">
        <v>46.17699999999999</v>
      </c>
      <c r="P11" s="282">
        <f t="shared" si="6"/>
        <v>6652.215999999999</v>
      </c>
      <c r="Q11" s="281">
        <f t="shared" si="7"/>
        <v>0.06756515422830534</v>
      </c>
    </row>
    <row r="12" spans="1:17" s="273" customFormat="1" ht="18" customHeight="1">
      <c r="A12" s="287" t="s">
        <v>260</v>
      </c>
      <c r="B12" s="286">
        <v>872.848</v>
      </c>
      <c r="C12" s="282">
        <v>0</v>
      </c>
      <c r="D12" s="282">
        <f t="shared" si="0"/>
        <v>872.848</v>
      </c>
      <c r="E12" s="285">
        <f t="shared" si="1"/>
        <v>0.0729689306384355</v>
      </c>
      <c r="F12" s="283">
        <v>792.6630000000001</v>
      </c>
      <c r="G12" s="282">
        <v>0.25</v>
      </c>
      <c r="H12" s="282">
        <f t="shared" si="2"/>
        <v>792.9130000000001</v>
      </c>
      <c r="I12" s="284">
        <f t="shared" si="3"/>
        <v>0.10081181668102279</v>
      </c>
      <c r="J12" s="283">
        <v>5333.493</v>
      </c>
      <c r="K12" s="282"/>
      <c r="L12" s="282">
        <f t="shared" si="4"/>
        <v>5333.493</v>
      </c>
      <c r="M12" s="284">
        <f t="shared" si="5"/>
        <v>0.10092594830067896</v>
      </c>
      <c r="N12" s="283">
        <v>4584.459000000001</v>
      </c>
      <c r="O12" s="282">
        <v>60.57099999999999</v>
      </c>
      <c r="P12" s="282">
        <f t="shared" si="6"/>
        <v>4645.030000000001</v>
      </c>
      <c r="Q12" s="281">
        <f t="shared" si="7"/>
        <v>0.1482149738537748</v>
      </c>
    </row>
    <row r="13" spans="1:17" s="273" customFormat="1" ht="18" customHeight="1">
      <c r="A13" s="287" t="s">
        <v>237</v>
      </c>
      <c r="B13" s="286">
        <v>550.7610000000001</v>
      </c>
      <c r="C13" s="282">
        <v>2.6430000000000002</v>
      </c>
      <c r="D13" s="282">
        <f t="shared" si="0"/>
        <v>553.4040000000001</v>
      </c>
      <c r="E13" s="285">
        <f t="shared" si="1"/>
        <v>0.046263837565111876</v>
      </c>
      <c r="F13" s="283">
        <v>513.3220000000001</v>
      </c>
      <c r="G13" s="282">
        <v>3.323</v>
      </c>
      <c r="H13" s="282">
        <f t="shared" si="2"/>
        <v>516.6450000000001</v>
      </c>
      <c r="I13" s="284">
        <f t="shared" si="3"/>
        <v>0.07114943529889972</v>
      </c>
      <c r="J13" s="283">
        <v>2545.342</v>
      </c>
      <c r="K13" s="282">
        <v>10.724999999999994</v>
      </c>
      <c r="L13" s="282">
        <f t="shared" si="4"/>
        <v>2556.067</v>
      </c>
      <c r="M13" s="284">
        <f t="shared" si="5"/>
        <v>0.04836858057094507</v>
      </c>
      <c r="N13" s="283">
        <v>2566.0890000000004</v>
      </c>
      <c r="O13" s="282">
        <v>30.087000000000003</v>
      </c>
      <c r="P13" s="282">
        <f t="shared" si="6"/>
        <v>2596.1760000000004</v>
      </c>
      <c r="Q13" s="281">
        <f t="shared" si="7"/>
        <v>-0.015449260758900962</v>
      </c>
    </row>
    <row r="14" spans="1:17" s="273" customFormat="1" ht="18" customHeight="1">
      <c r="A14" s="287" t="s">
        <v>244</v>
      </c>
      <c r="B14" s="286">
        <v>414.949</v>
      </c>
      <c r="C14" s="282">
        <v>36.342999999999996</v>
      </c>
      <c r="D14" s="282">
        <f t="shared" si="0"/>
        <v>451.29200000000003</v>
      </c>
      <c r="E14" s="285">
        <f t="shared" si="1"/>
        <v>0.037727410323081266</v>
      </c>
      <c r="F14" s="283">
        <v>362.023</v>
      </c>
      <c r="G14" s="282">
        <v>2.028</v>
      </c>
      <c r="H14" s="282">
        <f t="shared" si="2"/>
        <v>364.05100000000004</v>
      </c>
      <c r="I14" s="284">
        <f t="shared" si="3"/>
        <v>0.2396395010589174</v>
      </c>
      <c r="J14" s="283">
        <v>2022.0309999999995</v>
      </c>
      <c r="K14" s="282">
        <v>162.007</v>
      </c>
      <c r="L14" s="282">
        <f t="shared" si="4"/>
        <v>2184.0379999999996</v>
      </c>
      <c r="M14" s="284">
        <f t="shared" si="5"/>
        <v>0.04132865764982127</v>
      </c>
      <c r="N14" s="283">
        <v>1660.3780000000002</v>
      </c>
      <c r="O14" s="282">
        <v>63.43600000000001</v>
      </c>
      <c r="P14" s="282">
        <f t="shared" si="6"/>
        <v>1723.814</v>
      </c>
      <c r="Q14" s="281">
        <f t="shared" si="7"/>
        <v>0.2669800802174709</v>
      </c>
    </row>
    <row r="15" spans="1:17" s="273" customFormat="1" ht="18" customHeight="1">
      <c r="A15" s="287" t="s">
        <v>245</v>
      </c>
      <c r="B15" s="286">
        <v>380.049</v>
      </c>
      <c r="C15" s="282">
        <v>16.046</v>
      </c>
      <c r="D15" s="282">
        <f>C15+B15</f>
        <v>396.09499999999997</v>
      </c>
      <c r="E15" s="285">
        <f>D15/$D$8</f>
        <v>0.033113014615638814</v>
      </c>
      <c r="F15" s="283">
        <v>274.37</v>
      </c>
      <c r="G15" s="282">
        <v>11.608</v>
      </c>
      <c r="H15" s="282">
        <f>G15+F15</f>
        <v>285.978</v>
      </c>
      <c r="I15" s="284">
        <f>(D15/H15-1)</f>
        <v>0.3850540950702501</v>
      </c>
      <c r="J15" s="283">
        <v>1599.5849999999996</v>
      </c>
      <c r="K15" s="282">
        <v>109.44000000000004</v>
      </c>
      <c r="L15" s="282">
        <f>K15+J15</f>
        <v>1709.0249999999996</v>
      </c>
      <c r="M15" s="284">
        <f>(L15/$L$8)</f>
        <v>0.03233996347132504</v>
      </c>
      <c r="N15" s="283">
        <v>953.566</v>
      </c>
      <c r="O15" s="282">
        <v>53.43099999999998</v>
      </c>
      <c r="P15" s="282">
        <f>O15+N15</f>
        <v>1006.9970000000001</v>
      </c>
      <c r="Q15" s="281">
        <f>(L15/P15-1)</f>
        <v>0.6971500411619891</v>
      </c>
    </row>
    <row r="16" spans="1:17" s="273" customFormat="1" ht="18" customHeight="1">
      <c r="A16" s="287" t="s">
        <v>241</v>
      </c>
      <c r="B16" s="286">
        <v>374.378</v>
      </c>
      <c r="C16" s="282">
        <v>9.772</v>
      </c>
      <c r="D16" s="282">
        <f>C16+B16</f>
        <v>384.15</v>
      </c>
      <c r="E16" s="285">
        <f>D16/$D$8</f>
        <v>0.032114428519919844</v>
      </c>
      <c r="F16" s="283">
        <v>225.311</v>
      </c>
      <c r="G16" s="282">
        <v>0.5</v>
      </c>
      <c r="H16" s="282">
        <f>G16+F16</f>
        <v>225.811</v>
      </c>
      <c r="I16" s="284">
        <f>(D16/H16-1)</f>
        <v>0.7012014472279915</v>
      </c>
      <c r="J16" s="283">
        <v>1263.1369999999997</v>
      </c>
      <c r="K16" s="282">
        <v>12.772000000000002</v>
      </c>
      <c r="L16" s="282">
        <f>K16+J16</f>
        <v>1275.9089999999997</v>
      </c>
      <c r="M16" s="284">
        <f>(L16/$L$8)</f>
        <v>0.024144088268302017</v>
      </c>
      <c r="N16" s="283">
        <v>1000.033</v>
      </c>
      <c r="O16" s="282">
        <v>3.743</v>
      </c>
      <c r="P16" s="282">
        <f>O16+N16</f>
        <v>1003.7760000000001</v>
      </c>
      <c r="Q16" s="281">
        <f>(L16/P16-1)</f>
        <v>0.2711092913159905</v>
      </c>
    </row>
    <row r="17" spans="1:17" s="273" customFormat="1" ht="18" customHeight="1">
      <c r="A17" s="287" t="s">
        <v>239</v>
      </c>
      <c r="B17" s="286">
        <v>244.282</v>
      </c>
      <c r="C17" s="282">
        <v>1.6520000000000001</v>
      </c>
      <c r="D17" s="282">
        <f>C17+B17</f>
        <v>245.934</v>
      </c>
      <c r="E17" s="285">
        <f>D17/$D$8</f>
        <v>0.02055975494889488</v>
      </c>
      <c r="F17" s="283">
        <v>130.611</v>
      </c>
      <c r="G17" s="282">
        <v>2.385</v>
      </c>
      <c r="H17" s="282">
        <f>G17+F17</f>
        <v>132.99599999999998</v>
      </c>
      <c r="I17" s="284">
        <f>(D17/H17-1)</f>
        <v>0.8491834340882436</v>
      </c>
      <c r="J17" s="283">
        <v>903.853</v>
      </c>
      <c r="K17" s="282">
        <v>11.065999999999999</v>
      </c>
      <c r="L17" s="282">
        <f>K17+J17</f>
        <v>914.919</v>
      </c>
      <c r="M17" s="284">
        <f>(L17/$L$8)</f>
        <v>0.017313056882854984</v>
      </c>
      <c r="N17" s="283">
        <v>679.9209999999999</v>
      </c>
      <c r="O17" s="282">
        <v>32.04200000000001</v>
      </c>
      <c r="P17" s="282">
        <f>O17+N17</f>
        <v>711.963</v>
      </c>
      <c r="Q17" s="281">
        <f>(L17/P17-1)</f>
        <v>0.2850653755883381</v>
      </c>
    </row>
    <row r="18" spans="1:17" s="273" customFormat="1" ht="18" customHeight="1">
      <c r="A18" s="287" t="s">
        <v>240</v>
      </c>
      <c r="B18" s="286">
        <v>234.035</v>
      </c>
      <c r="C18" s="282">
        <v>0.45</v>
      </c>
      <c r="D18" s="282">
        <f>C18+B18</f>
        <v>234.48499999999999</v>
      </c>
      <c r="E18" s="285">
        <f>D18/$D$8</f>
        <v>0.019602633792772106</v>
      </c>
      <c r="F18" s="283">
        <v>147.42399999999998</v>
      </c>
      <c r="G18" s="282">
        <v>0.863</v>
      </c>
      <c r="H18" s="282">
        <f>G18+F18</f>
        <v>148.28699999999998</v>
      </c>
      <c r="I18" s="284">
        <f>(D18/H18-1)</f>
        <v>0.5812916843688254</v>
      </c>
      <c r="J18" s="283">
        <v>798.0320000000002</v>
      </c>
      <c r="K18" s="282">
        <v>13.982</v>
      </c>
      <c r="L18" s="282">
        <f>K18+J18</f>
        <v>812.0140000000001</v>
      </c>
      <c r="M18" s="284">
        <f>(L18/$L$8)</f>
        <v>0.015365780546337556</v>
      </c>
      <c r="N18" s="283">
        <v>821.977</v>
      </c>
      <c r="O18" s="282">
        <v>24.651</v>
      </c>
      <c r="P18" s="282">
        <f>O18+N18</f>
        <v>846.6279999999999</v>
      </c>
      <c r="Q18" s="281">
        <f>(L18/P18-1)</f>
        <v>-0.04088454433352051</v>
      </c>
    </row>
    <row r="19" spans="1:17" s="273" customFormat="1" ht="18" customHeight="1">
      <c r="A19" s="287" t="s">
        <v>278</v>
      </c>
      <c r="B19" s="286">
        <v>203.439</v>
      </c>
      <c r="C19" s="282">
        <v>9.113999999999999</v>
      </c>
      <c r="D19" s="282">
        <f>C19+B19</f>
        <v>212.553</v>
      </c>
      <c r="E19" s="285">
        <f>D19/$D$8</f>
        <v>0.017769147794336908</v>
      </c>
      <c r="F19" s="283">
        <v>83.843</v>
      </c>
      <c r="G19" s="282">
        <v>0.657</v>
      </c>
      <c r="H19" s="282">
        <f>G19+F19</f>
        <v>84.5</v>
      </c>
      <c r="I19" s="284">
        <f>(D19/H19-1)</f>
        <v>1.5154201183431955</v>
      </c>
      <c r="J19" s="283">
        <v>719.8219999999999</v>
      </c>
      <c r="K19" s="282">
        <v>15.747</v>
      </c>
      <c r="L19" s="282">
        <f>K19+J19</f>
        <v>735.5689999999998</v>
      </c>
      <c r="M19" s="284">
        <f>(L19/$L$8)</f>
        <v>0.013919208081004717</v>
      </c>
      <c r="N19" s="283">
        <v>450.8549999999999</v>
      </c>
      <c r="O19" s="282">
        <v>3.822</v>
      </c>
      <c r="P19" s="282">
        <f>O19+N19</f>
        <v>454.6769999999999</v>
      </c>
      <c r="Q19" s="281">
        <f>(L19/P19-1)</f>
        <v>0.6177836134222756</v>
      </c>
    </row>
    <row r="20" spans="1:17" s="273" customFormat="1" ht="18" customHeight="1">
      <c r="A20" s="287" t="s">
        <v>243</v>
      </c>
      <c r="B20" s="286">
        <v>157.074</v>
      </c>
      <c r="C20" s="282">
        <v>0</v>
      </c>
      <c r="D20" s="282">
        <f t="shared" si="0"/>
        <v>157.074</v>
      </c>
      <c r="E20" s="285">
        <f t="shared" si="1"/>
        <v>0.013131177262365979</v>
      </c>
      <c r="F20" s="283">
        <v>137.062</v>
      </c>
      <c r="G20" s="282"/>
      <c r="H20" s="282">
        <f t="shared" si="2"/>
        <v>137.062</v>
      </c>
      <c r="I20" s="284">
        <f t="shared" si="3"/>
        <v>0.146006916577899</v>
      </c>
      <c r="J20" s="283">
        <v>803.849</v>
      </c>
      <c r="K20" s="282">
        <v>3.2800000000000002</v>
      </c>
      <c r="L20" s="282">
        <f t="shared" si="4"/>
        <v>807.129</v>
      </c>
      <c r="M20" s="284">
        <f t="shared" si="5"/>
        <v>0.015273341452961258</v>
      </c>
      <c r="N20" s="283">
        <v>644.447</v>
      </c>
      <c r="O20" s="282">
        <v>5.47</v>
      </c>
      <c r="P20" s="282">
        <f t="shared" si="6"/>
        <v>649.917</v>
      </c>
      <c r="Q20" s="281">
        <f t="shared" si="7"/>
        <v>0.24189550357968792</v>
      </c>
    </row>
    <row r="21" spans="1:17" s="273" customFormat="1" ht="18" customHeight="1">
      <c r="A21" s="287" t="s">
        <v>242</v>
      </c>
      <c r="B21" s="286">
        <v>128.856</v>
      </c>
      <c r="C21" s="282">
        <v>1.7000000000000002</v>
      </c>
      <c r="D21" s="282">
        <f t="shared" si="0"/>
        <v>130.55599999999998</v>
      </c>
      <c r="E21" s="285">
        <f t="shared" si="1"/>
        <v>0.010914307770003007</v>
      </c>
      <c r="F21" s="283">
        <v>130.347</v>
      </c>
      <c r="G21" s="282">
        <v>0.05</v>
      </c>
      <c r="H21" s="282">
        <f t="shared" si="2"/>
        <v>130.39700000000002</v>
      </c>
      <c r="I21" s="284">
        <f t="shared" si="3"/>
        <v>0.001219353205978324</v>
      </c>
      <c r="J21" s="283">
        <v>601.292</v>
      </c>
      <c r="K21" s="282">
        <v>3.295</v>
      </c>
      <c r="L21" s="282">
        <f t="shared" si="4"/>
        <v>604.587</v>
      </c>
      <c r="M21" s="284">
        <f t="shared" si="5"/>
        <v>0.011440629303396963</v>
      </c>
      <c r="N21" s="283">
        <v>628.263</v>
      </c>
      <c r="O21" s="282">
        <v>1.081</v>
      </c>
      <c r="P21" s="282">
        <f t="shared" si="6"/>
        <v>629.344</v>
      </c>
      <c r="Q21" s="281">
        <f t="shared" si="7"/>
        <v>-0.03933778664768406</v>
      </c>
    </row>
    <row r="22" spans="1:17" s="273" customFormat="1" ht="18" customHeight="1">
      <c r="A22" s="287" t="s">
        <v>262</v>
      </c>
      <c r="B22" s="286">
        <v>65.89999999999999</v>
      </c>
      <c r="C22" s="282">
        <v>15.401</v>
      </c>
      <c r="D22" s="282">
        <f t="shared" si="0"/>
        <v>81.30099999999999</v>
      </c>
      <c r="E22" s="285">
        <f t="shared" si="1"/>
        <v>0.006796655351029554</v>
      </c>
      <c r="F22" s="283">
        <v>68.725</v>
      </c>
      <c r="G22" s="282">
        <v>12.956</v>
      </c>
      <c r="H22" s="282">
        <f t="shared" si="2"/>
        <v>81.681</v>
      </c>
      <c r="I22" s="284">
        <f t="shared" si="3"/>
        <v>-0.0046522447080717955</v>
      </c>
      <c r="J22" s="283">
        <v>367.6049999999999</v>
      </c>
      <c r="K22" s="282">
        <v>119.913</v>
      </c>
      <c r="L22" s="282">
        <f t="shared" si="4"/>
        <v>487.5179999999999</v>
      </c>
      <c r="M22" s="284">
        <f t="shared" si="5"/>
        <v>0.009225326903710269</v>
      </c>
      <c r="N22" s="283">
        <v>364.375</v>
      </c>
      <c r="O22" s="282">
        <v>72.735</v>
      </c>
      <c r="P22" s="282">
        <f t="shared" si="6"/>
        <v>437.11</v>
      </c>
      <c r="Q22" s="281">
        <f t="shared" si="7"/>
        <v>0.11532108622543502</v>
      </c>
    </row>
    <row r="23" spans="1:17" s="273" customFormat="1" ht="18" customHeight="1">
      <c r="A23" s="287" t="s">
        <v>258</v>
      </c>
      <c r="B23" s="286">
        <v>75.924</v>
      </c>
      <c r="C23" s="282">
        <v>0</v>
      </c>
      <c r="D23" s="282">
        <f t="shared" si="0"/>
        <v>75.924</v>
      </c>
      <c r="E23" s="285">
        <f t="shared" si="1"/>
        <v>0.006347145310286072</v>
      </c>
      <c r="F23" s="283">
        <v>71.887</v>
      </c>
      <c r="G23" s="282">
        <v>129.303</v>
      </c>
      <c r="H23" s="282">
        <f t="shared" si="2"/>
        <v>201.19</v>
      </c>
      <c r="I23" s="284">
        <f t="shared" si="3"/>
        <v>-0.6226253789949798</v>
      </c>
      <c r="J23" s="283">
        <v>414.33900000000006</v>
      </c>
      <c r="K23" s="282">
        <v>0.136</v>
      </c>
      <c r="L23" s="282">
        <f t="shared" si="4"/>
        <v>414.4750000000001</v>
      </c>
      <c r="M23" s="284">
        <f t="shared" si="5"/>
        <v>0.007843130650386889</v>
      </c>
      <c r="N23" s="283">
        <v>244.068</v>
      </c>
      <c r="O23" s="282">
        <v>455.094</v>
      </c>
      <c r="P23" s="282">
        <f t="shared" si="6"/>
        <v>699.162</v>
      </c>
      <c r="Q23" s="281">
        <f t="shared" si="7"/>
        <v>-0.4071831707100786</v>
      </c>
    </row>
    <row r="24" spans="1:17" s="273" customFormat="1" ht="18" customHeight="1">
      <c r="A24" s="287" t="s">
        <v>259</v>
      </c>
      <c r="B24" s="286">
        <v>40.178</v>
      </c>
      <c r="C24" s="282">
        <v>27.854</v>
      </c>
      <c r="D24" s="282">
        <f t="shared" si="0"/>
        <v>68.032</v>
      </c>
      <c r="E24" s="285">
        <f t="shared" si="1"/>
        <v>0.005687384618162663</v>
      </c>
      <c r="F24" s="283">
        <v>36.175</v>
      </c>
      <c r="G24" s="282">
        <v>41.387</v>
      </c>
      <c r="H24" s="282">
        <f t="shared" si="2"/>
        <v>77.562</v>
      </c>
      <c r="I24" s="284">
        <f t="shared" si="3"/>
        <v>-0.12286944637838115</v>
      </c>
      <c r="J24" s="283">
        <v>198.64200000000005</v>
      </c>
      <c r="K24" s="282">
        <v>83.16799999999999</v>
      </c>
      <c r="L24" s="282">
        <f t="shared" si="4"/>
        <v>281.81000000000006</v>
      </c>
      <c r="M24" s="284">
        <f t="shared" si="5"/>
        <v>0.005332704381652763</v>
      </c>
      <c r="N24" s="283">
        <v>260.887</v>
      </c>
      <c r="O24" s="282">
        <v>164.10299999999998</v>
      </c>
      <c r="P24" s="282">
        <f t="shared" si="6"/>
        <v>424.99</v>
      </c>
      <c r="Q24" s="281">
        <f t="shared" si="7"/>
        <v>-0.3369020447539941</v>
      </c>
    </row>
    <row r="25" spans="1:17" s="273" customFormat="1" ht="18" customHeight="1">
      <c r="A25" s="287" t="s">
        <v>254</v>
      </c>
      <c r="B25" s="286">
        <v>59.297000000000004</v>
      </c>
      <c r="C25" s="282">
        <v>0</v>
      </c>
      <c r="D25" s="282">
        <f t="shared" si="0"/>
        <v>59.297000000000004</v>
      </c>
      <c r="E25" s="285">
        <f t="shared" si="1"/>
        <v>0.004957150248459423</v>
      </c>
      <c r="F25" s="283">
        <v>48.081</v>
      </c>
      <c r="G25" s="282">
        <v>0.36</v>
      </c>
      <c r="H25" s="282">
        <f t="shared" si="2"/>
        <v>48.441</v>
      </c>
      <c r="I25" s="284">
        <f t="shared" si="3"/>
        <v>0.22410767738073112</v>
      </c>
      <c r="J25" s="283">
        <v>249.861</v>
      </c>
      <c r="K25" s="282">
        <v>1.618</v>
      </c>
      <c r="L25" s="282">
        <f t="shared" si="4"/>
        <v>251.47899999999998</v>
      </c>
      <c r="M25" s="284">
        <f t="shared" si="5"/>
        <v>0.004758749388572637</v>
      </c>
      <c r="N25" s="283">
        <v>270.747</v>
      </c>
      <c r="O25" s="282">
        <v>1.293</v>
      </c>
      <c r="P25" s="282">
        <f t="shared" si="6"/>
        <v>272.04</v>
      </c>
      <c r="Q25" s="281">
        <f t="shared" si="7"/>
        <v>-0.07558079694162634</v>
      </c>
    </row>
    <row r="26" spans="1:17" s="273" customFormat="1" ht="18" customHeight="1">
      <c r="A26" s="287" t="s">
        <v>246</v>
      </c>
      <c r="B26" s="286">
        <v>57.623000000000005</v>
      </c>
      <c r="C26" s="282">
        <v>0.498</v>
      </c>
      <c r="D26" s="282">
        <f t="shared" si="0"/>
        <v>58.121</v>
      </c>
      <c r="E26" s="285">
        <f t="shared" si="1"/>
        <v>0.004858838214255529</v>
      </c>
      <c r="F26" s="283">
        <v>42.144999999999996</v>
      </c>
      <c r="G26" s="282">
        <v>0.998</v>
      </c>
      <c r="H26" s="282">
        <f t="shared" si="2"/>
        <v>43.142999999999994</v>
      </c>
      <c r="I26" s="284">
        <f t="shared" si="3"/>
        <v>0.3471710358574973</v>
      </c>
      <c r="J26" s="283">
        <v>254.012</v>
      </c>
      <c r="K26" s="282">
        <v>2.422</v>
      </c>
      <c r="L26" s="282">
        <f t="shared" si="4"/>
        <v>256.434</v>
      </c>
      <c r="M26" s="284">
        <f t="shared" si="5"/>
        <v>0.004852513095364765</v>
      </c>
      <c r="N26" s="283">
        <v>205.67000000000004</v>
      </c>
      <c r="O26" s="282">
        <v>9.139999999999997</v>
      </c>
      <c r="P26" s="282">
        <f t="shared" si="6"/>
        <v>214.81000000000003</v>
      </c>
      <c r="Q26" s="281">
        <f t="shared" si="7"/>
        <v>0.19377123970020005</v>
      </c>
    </row>
    <row r="27" spans="1:17" s="273" customFormat="1" ht="18" customHeight="1">
      <c r="A27" s="287" t="s">
        <v>255</v>
      </c>
      <c r="B27" s="286">
        <v>53.611999999999995</v>
      </c>
      <c r="C27" s="282">
        <v>0.4</v>
      </c>
      <c r="D27" s="282">
        <f t="shared" si="0"/>
        <v>54.01199999999999</v>
      </c>
      <c r="E27" s="285">
        <f t="shared" si="1"/>
        <v>0.004515331285221686</v>
      </c>
      <c r="F27" s="283">
        <v>36.793</v>
      </c>
      <c r="G27" s="282">
        <v>0.8099999999999999</v>
      </c>
      <c r="H27" s="282">
        <f t="shared" si="2"/>
        <v>37.603</v>
      </c>
      <c r="I27" s="284">
        <f t="shared" si="3"/>
        <v>0.4363747573331913</v>
      </c>
      <c r="J27" s="283">
        <v>215.787</v>
      </c>
      <c r="K27" s="282">
        <v>15.780000000000001</v>
      </c>
      <c r="L27" s="282">
        <f t="shared" si="4"/>
        <v>231.567</v>
      </c>
      <c r="M27" s="284">
        <f t="shared" si="5"/>
        <v>0.004381953640914748</v>
      </c>
      <c r="N27" s="283">
        <v>186.793</v>
      </c>
      <c r="O27" s="282">
        <v>27.799999999999997</v>
      </c>
      <c r="P27" s="282">
        <f t="shared" si="6"/>
        <v>214.59300000000002</v>
      </c>
      <c r="Q27" s="281">
        <f t="shared" si="7"/>
        <v>0.0790985726468243</v>
      </c>
    </row>
    <row r="28" spans="1:17" s="273" customFormat="1" ht="18" customHeight="1">
      <c r="A28" s="287" t="s">
        <v>268</v>
      </c>
      <c r="B28" s="286">
        <v>41.182</v>
      </c>
      <c r="C28" s="282">
        <v>12.509999999999998</v>
      </c>
      <c r="D28" s="282">
        <f t="shared" si="0"/>
        <v>53.692</v>
      </c>
      <c r="E28" s="285">
        <f t="shared" si="1"/>
        <v>0.004488579711288654</v>
      </c>
      <c r="F28" s="283">
        <v>29.099</v>
      </c>
      <c r="G28" s="282">
        <v>10.399000000000001</v>
      </c>
      <c r="H28" s="282">
        <f t="shared" si="2"/>
        <v>39.498000000000005</v>
      </c>
      <c r="I28" s="284">
        <f t="shared" si="3"/>
        <v>0.3593599675932957</v>
      </c>
      <c r="J28" s="283">
        <v>142.814</v>
      </c>
      <c r="K28" s="282">
        <v>89.677</v>
      </c>
      <c r="L28" s="282">
        <f t="shared" si="4"/>
        <v>232.49099999999999</v>
      </c>
      <c r="M28" s="284">
        <f t="shared" si="5"/>
        <v>0.004399438538003734</v>
      </c>
      <c r="N28" s="283">
        <v>149.366</v>
      </c>
      <c r="O28" s="282">
        <v>56.937</v>
      </c>
      <c r="P28" s="282">
        <f t="shared" si="6"/>
        <v>206.303</v>
      </c>
      <c r="Q28" s="281">
        <f t="shared" si="7"/>
        <v>0.12693950160685974</v>
      </c>
    </row>
    <row r="29" spans="1:17" s="273" customFormat="1" ht="18" customHeight="1">
      <c r="A29" s="287" t="s">
        <v>248</v>
      </c>
      <c r="B29" s="286">
        <v>49.48199999999999</v>
      </c>
      <c r="C29" s="282">
        <v>3.3899999999999997</v>
      </c>
      <c r="D29" s="282">
        <f t="shared" si="0"/>
        <v>52.87199999999999</v>
      </c>
      <c r="E29" s="285">
        <f t="shared" si="1"/>
        <v>0.004420028803085258</v>
      </c>
      <c r="F29" s="283">
        <v>58.33099999999999</v>
      </c>
      <c r="G29" s="282">
        <v>0.1</v>
      </c>
      <c r="H29" s="282">
        <f t="shared" si="2"/>
        <v>58.43099999999999</v>
      </c>
      <c r="I29" s="284">
        <f t="shared" si="3"/>
        <v>-0.0951378549057863</v>
      </c>
      <c r="J29" s="283">
        <v>310.805</v>
      </c>
      <c r="K29" s="282">
        <v>8.649999999999999</v>
      </c>
      <c r="L29" s="282">
        <f t="shared" si="4"/>
        <v>319.455</v>
      </c>
      <c r="M29" s="284">
        <f t="shared" si="5"/>
        <v>0.0060450625536385616</v>
      </c>
      <c r="N29" s="283">
        <v>367.46400000000006</v>
      </c>
      <c r="O29" s="282">
        <v>6.961</v>
      </c>
      <c r="P29" s="282">
        <f t="shared" si="6"/>
        <v>374.42500000000007</v>
      </c>
      <c r="Q29" s="281">
        <f t="shared" si="7"/>
        <v>-0.1468117780596917</v>
      </c>
    </row>
    <row r="30" spans="1:17" s="273" customFormat="1" ht="18" customHeight="1">
      <c r="A30" s="287" t="s">
        <v>250</v>
      </c>
      <c r="B30" s="286">
        <v>38.875</v>
      </c>
      <c r="C30" s="282">
        <v>12.992</v>
      </c>
      <c r="D30" s="282">
        <f t="shared" si="0"/>
        <v>51.867000000000004</v>
      </c>
      <c r="E30" s="285">
        <f t="shared" si="1"/>
        <v>0.00433601214120183</v>
      </c>
      <c r="F30" s="283">
        <v>32.092</v>
      </c>
      <c r="G30" s="282">
        <v>3.2190000000000003</v>
      </c>
      <c r="H30" s="282">
        <f t="shared" si="2"/>
        <v>35.311</v>
      </c>
      <c r="I30" s="284">
        <f t="shared" si="3"/>
        <v>0.468862394154796</v>
      </c>
      <c r="J30" s="283">
        <v>224.282</v>
      </c>
      <c r="K30" s="282">
        <v>59.71900000000001</v>
      </c>
      <c r="L30" s="282">
        <f t="shared" si="4"/>
        <v>284.00100000000003</v>
      </c>
      <c r="M30" s="284">
        <f t="shared" si="5"/>
        <v>0.0053741647815683125</v>
      </c>
      <c r="N30" s="283">
        <v>143.472</v>
      </c>
      <c r="O30" s="282">
        <v>16.592000000000002</v>
      </c>
      <c r="P30" s="282">
        <f t="shared" si="6"/>
        <v>160.06400000000002</v>
      </c>
      <c r="Q30" s="281">
        <f t="shared" si="7"/>
        <v>0.774296531387445</v>
      </c>
    </row>
    <row r="31" spans="1:17" s="273" customFormat="1" ht="18" customHeight="1">
      <c r="A31" s="287" t="s">
        <v>270</v>
      </c>
      <c r="B31" s="286">
        <v>49.790000000000006</v>
      </c>
      <c r="C31" s="282">
        <v>0</v>
      </c>
      <c r="D31" s="282">
        <f t="shared" si="0"/>
        <v>49.790000000000006</v>
      </c>
      <c r="E31" s="285">
        <f t="shared" si="1"/>
        <v>0.004162377706642742</v>
      </c>
      <c r="F31" s="283">
        <v>42.05400000000001</v>
      </c>
      <c r="G31" s="282">
        <v>0.023</v>
      </c>
      <c r="H31" s="282">
        <f t="shared" si="2"/>
        <v>42.07700000000001</v>
      </c>
      <c r="I31" s="284">
        <f t="shared" si="3"/>
        <v>0.1833067946859328</v>
      </c>
      <c r="J31" s="283">
        <v>218.134</v>
      </c>
      <c r="K31" s="282">
        <v>0.09</v>
      </c>
      <c r="L31" s="282">
        <f t="shared" si="4"/>
        <v>218.224</v>
      </c>
      <c r="M31" s="284">
        <f t="shared" si="5"/>
        <v>0.004129463400808319</v>
      </c>
      <c r="N31" s="283">
        <v>229.36299999999997</v>
      </c>
      <c r="O31" s="282">
        <v>0.023</v>
      </c>
      <c r="P31" s="282">
        <f t="shared" si="6"/>
        <v>229.38599999999997</v>
      </c>
      <c r="Q31" s="281">
        <f t="shared" si="7"/>
        <v>-0.048660336724996256</v>
      </c>
    </row>
    <row r="32" spans="1:17" s="273" customFormat="1" ht="18" customHeight="1">
      <c r="A32" s="287" t="s">
        <v>247</v>
      </c>
      <c r="B32" s="286">
        <v>42.33100000000001</v>
      </c>
      <c r="C32" s="282">
        <v>6.020999999999999</v>
      </c>
      <c r="D32" s="282">
        <f t="shared" si="0"/>
        <v>48.35200000000001</v>
      </c>
      <c r="E32" s="285">
        <f t="shared" si="1"/>
        <v>0.004042162821281179</v>
      </c>
      <c r="F32" s="283">
        <v>37.02199999999999</v>
      </c>
      <c r="G32" s="282">
        <v>6.418</v>
      </c>
      <c r="H32" s="282">
        <f t="shared" si="2"/>
        <v>43.43999999999999</v>
      </c>
      <c r="I32" s="284">
        <f t="shared" si="3"/>
        <v>0.11307550644567277</v>
      </c>
      <c r="J32" s="283">
        <v>179.91200000000003</v>
      </c>
      <c r="K32" s="282">
        <v>45.612</v>
      </c>
      <c r="L32" s="282">
        <f t="shared" si="4"/>
        <v>225.52400000000003</v>
      </c>
      <c r="M32" s="284">
        <f t="shared" si="5"/>
        <v>0.0042676016570308275</v>
      </c>
      <c r="N32" s="283">
        <v>184.04599999999996</v>
      </c>
      <c r="O32" s="282">
        <v>29.308000000000003</v>
      </c>
      <c r="P32" s="282">
        <f t="shared" si="6"/>
        <v>213.35399999999996</v>
      </c>
      <c r="Q32" s="281">
        <f t="shared" si="7"/>
        <v>0.057041349119304474</v>
      </c>
    </row>
    <row r="33" spans="1:17" s="273" customFormat="1" ht="18" customHeight="1">
      <c r="A33" s="287" t="s">
        <v>277</v>
      </c>
      <c r="B33" s="286">
        <v>39.667</v>
      </c>
      <c r="C33" s="282">
        <v>2.3000000000000003</v>
      </c>
      <c r="D33" s="282">
        <f t="shared" si="0"/>
        <v>41.967</v>
      </c>
      <c r="E33" s="285">
        <f t="shared" si="1"/>
        <v>0.003508385322648643</v>
      </c>
      <c r="F33" s="283">
        <v>45.48100000000001</v>
      </c>
      <c r="G33" s="282">
        <v>0.25</v>
      </c>
      <c r="H33" s="282">
        <f t="shared" si="2"/>
        <v>45.73100000000001</v>
      </c>
      <c r="I33" s="284">
        <f t="shared" si="3"/>
        <v>-0.0823074063545518</v>
      </c>
      <c r="J33" s="283">
        <v>152.593</v>
      </c>
      <c r="K33" s="282">
        <v>6.530000000000001</v>
      </c>
      <c r="L33" s="282">
        <f t="shared" si="4"/>
        <v>159.123</v>
      </c>
      <c r="M33" s="284">
        <f t="shared" si="5"/>
        <v>0.0030110922938211293</v>
      </c>
      <c r="N33" s="283">
        <v>180.52700000000002</v>
      </c>
      <c r="O33" s="282">
        <v>1.8210000000000002</v>
      </c>
      <c r="P33" s="282">
        <f t="shared" si="6"/>
        <v>182.348</v>
      </c>
      <c r="Q33" s="281">
        <f t="shared" si="7"/>
        <v>-0.1273663544431528</v>
      </c>
    </row>
    <row r="34" spans="1:17" s="273" customFormat="1" ht="18" customHeight="1">
      <c r="A34" s="287" t="s">
        <v>253</v>
      </c>
      <c r="B34" s="286">
        <v>40.675</v>
      </c>
      <c r="C34" s="282">
        <v>0.514</v>
      </c>
      <c r="D34" s="282">
        <f t="shared" si="0"/>
        <v>41.189</v>
      </c>
      <c r="E34" s="285">
        <f t="shared" si="1"/>
        <v>0.0034433455585239584</v>
      </c>
      <c r="F34" s="283">
        <v>22.077</v>
      </c>
      <c r="G34" s="282">
        <v>0.54</v>
      </c>
      <c r="H34" s="282">
        <f t="shared" si="2"/>
        <v>22.617</v>
      </c>
      <c r="I34" s="284">
        <f t="shared" si="3"/>
        <v>0.8211522306229826</v>
      </c>
      <c r="J34" s="283">
        <v>159.946</v>
      </c>
      <c r="K34" s="282">
        <v>1.8950000000000002</v>
      </c>
      <c r="L34" s="282">
        <f t="shared" si="4"/>
        <v>161.841</v>
      </c>
      <c r="M34" s="284">
        <f t="shared" si="5"/>
        <v>0.003062525140453017</v>
      </c>
      <c r="N34" s="283">
        <v>144.93500000000003</v>
      </c>
      <c r="O34" s="282">
        <v>6.079999999999998</v>
      </c>
      <c r="P34" s="282">
        <f t="shared" si="6"/>
        <v>151.01500000000004</v>
      </c>
      <c r="Q34" s="281">
        <f t="shared" si="7"/>
        <v>0.07168824288977893</v>
      </c>
    </row>
    <row r="35" spans="1:17" s="273" customFormat="1" ht="18" customHeight="1">
      <c r="A35" s="287" t="s">
        <v>274</v>
      </c>
      <c r="B35" s="286">
        <v>0</v>
      </c>
      <c r="C35" s="282">
        <v>30.385</v>
      </c>
      <c r="D35" s="282">
        <f t="shared" si="0"/>
        <v>30.385</v>
      </c>
      <c r="E35" s="285">
        <f t="shared" si="1"/>
        <v>0.0025401455436099563</v>
      </c>
      <c r="F35" s="283">
        <v>12.283000000000001</v>
      </c>
      <c r="G35" s="282">
        <v>26.461</v>
      </c>
      <c r="H35" s="282">
        <f t="shared" si="2"/>
        <v>38.744</v>
      </c>
      <c r="I35" s="284">
        <f t="shared" si="3"/>
        <v>-0.21574953541193476</v>
      </c>
      <c r="J35" s="283"/>
      <c r="K35" s="282">
        <v>174.126</v>
      </c>
      <c r="L35" s="282">
        <f t="shared" si="4"/>
        <v>174.126</v>
      </c>
      <c r="M35" s="284">
        <f t="shared" si="5"/>
        <v>0.003294994794931581</v>
      </c>
      <c r="N35" s="283">
        <v>89.118</v>
      </c>
      <c r="O35" s="282">
        <v>147.89600000000002</v>
      </c>
      <c r="P35" s="282">
        <f t="shared" si="6"/>
        <v>237.014</v>
      </c>
      <c r="Q35" s="281">
        <f t="shared" si="7"/>
        <v>-0.2653345372003342</v>
      </c>
    </row>
    <row r="36" spans="1:17" s="273" customFormat="1" ht="18" customHeight="1">
      <c r="A36" s="287" t="s">
        <v>279</v>
      </c>
      <c r="B36" s="286">
        <v>7.37</v>
      </c>
      <c r="C36" s="282">
        <v>21.953</v>
      </c>
      <c r="D36" s="282">
        <f t="shared" si="0"/>
        <v>29.323</v>
      </c>
      <c r="E36" s="285">
        <f t="shared" si="1"/>
        <v>0.002451363757619705</v>
      </c>
      <c r="F36" s="283">
        <v>113.15000000000002</v>
      </c>
      <c r="G36" s="282">
        <v>3.698</v>
      </c>
      <c r="H36" s="282">
        <f t="shared" si="2"/>
        <v>116.84800000000001</v>
      </c>
      <c r="I36" s="284">
        <f t="shared" si="3"/>
        <v>-0.7490500479255101</v>
      </c>
      <c r="J36" s="283">
        <v>38.665</v>
      </c>
      <c r="K36" s="282">
        <v>43.14600000000001</v>
      </c>
      <c r="L36" s="282">
        <f t="shared" si="4"/>
        <v>81.811</v>
      </c>
      <c r="M36" s="284">
        <f t="shared" si="5"/>
        <v>0.0015481135451807747</v>
      </c>
      <c r="N36" s="283">
        <v>185.07500000000002</v>
      </c>
      <c r="O36" s="282">
        <v>20.971000000000004</v>
      </c>
      <c r="P36" s="282">
        <f t="shared" si="6"/>
        <v>206.04600000000002</v>
      </c>
      <c r="Q36" s="281">
        <f t="shared" si="7"/>
        <v>-0.6029478854236432</v>
      </c>
    </row>
    <row r="37" spans="1:17" s="273" customFormat="1" ht="18" customHeight="1">
      <c r="A37" s="287" t="s">
        <v>283</v>
      </c>
      <c r="B37" s="286">
        <v>18.038</v>
      </c>
      <c r="C37" s="282">
        <v>4.229</v>
      </c>
      <c r="D37" s="282">
        <f t="shared" si="0"/>
        <v>22.267</v>
      </c>
      <c r="E37" s="285">
        <f t="shared" si="1"/>
        <v>0.0018614915523963431</v>
      </c>
      <c r="F37" s="283">
        <v>30.087</v>
      </c>
      <c r="G37" s="282">
        <v>0.045</v>
      </c>
      <c r="H37" s="282">
        <f t="shared" si="2"/>
        <v>30.132</v>
      </c>
      <c r="I37" s="284">
        <f t="shared" si="3"/>
        <v>-0.26101818664542686</v>
      </c>
      <c r="J37" s="283">
        <v>70.428</v>
      </c>
      <c r="K37" s="282">
        <v>5.648000000000001</v>
      </c>
      <c r="L37" s="282">
        <f t="shared" si="4"/>
        <v>76.076</v>
      </c>
      <c r="M37" s="284">
        <f t="shared" si="5"/>
        <v>0.001439589860326516</v>
      </c>
      <c r="N37" s="283">
        <v>127.916</v>
      </c>
      <c r="O37" s="282">
        <v>19.480999999999998</v>
      </c>
      <c r="P37" s="282">
        <f t="shared" si="6"/>
        <v>147.397</v>
      </c>
      <c r="Q37" s="281">
        <f t="shared" si="7"/>
        <v>-0.4838700923356649</v>
      </c>
    </row>
    <row r="38" spans="1:17" s="273" customFormat="1" ht="18" customHeight="1">
      <c r="A38" s="287" t="s">
        <v>251</v>
      </c>
      <c r="B38" s="286">
        <v>19.95</v>
      </c>
      <c r="C38" s="282">
        <v>0</v>
      </c>
      <c r="D38" s="282">
        <f t="shared" si="0"/>
        <v>19.95</v>
      </c>
      <c r="E38" s="285">
        <f t="shared" si="1"/>
        <v>0.0016677934373874814</v>
      </c>
      <c r="F38" s="283">
        <v>28.500999999999998</v>
      </c>
      <c r="G38" s="282"/>
      <c r="H38" s="282">
        <f t="shared" si="2"/>
        <v>28.500999999999998</v>
      </c>
      <c r="I38" s="284">
        <f t="shared" si="3"/>
        <v>-0.3000245605417353</v>
      </c>
      <c r="J38" s="283">
        <v>89.11399999999999</v>
      </c>
      <c r="K38" s="282">
        <v>6.785</v>
      </c>
      <c r="L38" s="282">
        <f t="shared" si="4"/>
        <v>95.89899999999999</v>
      </c>
      <c r="M38" s="284">
        <f t="shared" si="5"/>
        <v>0.0018147014566414184</v>
      </c>
      <c r="N38" s="283">
        <v>133.841</v>
      </c>
      <c r="O38" s="282">
        <v>0.30100000000000005</v>
      </c>
      <c r="P38" s="282">
        <f t="shared" si="6"/>
        <v>134.142</v>
      </c>
      <c r="Q38" s="281">
        <f t="shared" si="7"/>
        <v>-0.2850934084775836</v>
      </c>
    </row>
    <row r="39" spans="1:17" s="273" customFormat="1" ht="18" customHeight="1">
      <c r="A39" s="287" t="s">
        <v>252</v>
      </c>
      <c r="B39" s="286">
        <v>18.433999999999997</v>
      </c>
      <c r="C39" s="282">
        <v>0</v>
      </c>
      <c r="D39" s="282">
        <f t="shared" si="0"/>
        <v>18.433999999999997</v>
      </c>
      <c r="E39" s="285">
        <f t="shared" si="1"/>
        <v>0.0015410578558797408</v>
      </c>
      <c r="F39" s="283">
        <v>19.679000000000002</v>
      </c>
      <c r="G39" s="282">
        <v>0.273</v>
      </c>
      <c r="H39" s="282">
        <f t="shared" si="2"/>
        <v>19.952</v>
      </c>
      <c r="I39" s="284">
        <f t="shared" si="3"/>
        <v>-0.07608259823576602</v>
      </c>
      <c r="J39" s="283">
        <v>76.912</v>
      </c>
      <c r="K39" s="282">
        <v>3.035</v>
      </c>
      <c r="L39" s="282">
        <f t="shared" si="4"/>
        <v>79.947</v>
      </c>
      <c r="M39" s="284">
        <f t="shared" si="5"/>
        <v>0.001512840982222041</v>
      </c>
      <c r="N39" s="283">
        <v>89.25500000000001</v>
      </c>
      <c r="O39" s="282">
        <v>0.4</v>
      </c>
      <c r="P39" s="282">
        <f t="shared" si="6"/>
        <v>89.65500000000002</v>
      </c>
      <c r="Q39" s="281">
        <f t="shared" si="7"/>
        <v>-0.10828174669566681</v>
      </c>
    </row>
    <row r="40" spans="1:17" s="273" customFormat="1" ht="18" customHeight="1">
      <c r="A40" s="287" t="s">
        <v>280</v>
      </c>
      <c r="B40" s="286">
        <v>18.424</v>
      </c>
      <c r="C40" s="282">
        <v>0</v>
      </c>
      <c r="D40" s="282">
        <f t="shared" si="0"/>
        <v>18.424</v>
      </c>
      <c r="E40" s="285">
        <f t="shared" si="1"/>
        <v>0.0015402218691943335</v>
      </c>
      <c r="F40" s="283">
        <v>4.308</v>
      </c>
      <c r="G40" s="282">
        <v>0.08</v>
      </c>
      <c r="H40" s="282">
        <f t="shared" si="2"/>
        <v>4.388</v>
      </c>
      <c r="I40" s="284">
        <f t="shared" si="3"/>
        <v>3.198723792160438</v>
      </c>
      <c r="J40" s="283">
        <v>50.705</v>
      </c>
      <c r="K40" s="282">
        <v>0.641</v>
      </c>
      <c r="L40" s="282">
        <f t="shared" si="4"/>
        <v>51.346</v>
      </c>
      <c r="M40" s="284">
        <f t="shared" si="5"/>
        <v>0.000971622863561771</v>
      </c>
      <c r="N40" s="283">
        <v>37.09</v>
      </c>
      <c r="O40" s="282">
        <v>0.13</v>
      </c>
      <c r="P40" s="282">
        <f t="shared" si="6"/>
        <v>37.220000000000006</v>
      </c>
      <c r="Q40" s="281">
        <f t="shared" si="7"/>
        <v>0.3795271359484145</v>
      </c>
    </row>
    <row r="41" spans="1:17" s="273" customFormat="1" ht="18" customHeight="1">
      <c r="A41" s="287" t="s">
        <v>276</v>
      </c>
      <c r="B41" s="286">
        <v>15.219000000000001</v>
      </c>
      <c r="C41" s="282">
        <v>2.991</v>
      </c>
      <c r="D41" s="282">
        <f t="shared" si="0"/>
        <v>18.21</v>
      </c>
      <c r="E41" s="285">
        <f t="shared" si="1"/>
        <v>0.0015223317541266184</v>
      </c>
      <c r="F41" s="283">
        <v>10.892999999999999</v>
      </c>
      <c r="G41" s="282">
        <v>0.6320000000000001</v>
      </c>
      <c r="H41" s="282">
        <f t="shared" si="2"/>
        <v>11.524999999999999</v>
      </c>
      <c r="I41" s="284">
        <f t="shared" si="3"/>
        <v>0.5800433839479395</v>
      </c>
      <c r="J41" s="283">
        <v>60.009</v>
      </c>
      <c r="K41" s="282">
        <v>5.913</v>
      </c>
      <c r="L41" s="282">
        <f t="shared" si="4"/>
        <v>65.922</v>
      </c>
      <c r="M41" s="284">
        <f t="shared" si="5"/>
        <v>0.0012474452228356458</v>
      </c>
      <c r="N41" s="283">
        <v>52.52799999999999</v>
      </c>
      <c r="O41" s="282">
        <v>2.8729999999999993</v>
      </c>
      <c r="P41" s="282">
        <f t="shared" si="6"/>
        <v>55.40099999999999</v>
      </c>
      <c r="Q41" s="281">
        <f t="shared" si="7"/>
        <v>0.18990631938051683</v>
      </c>
    </row>
    <row r="42" spans="1:17" s="273" customFormat="1" ht="18" customHeight="1">
      <c r="A42" s="287" t="s">
        <v>261</v>
      </c>
      <c r="B42" s="286">
        <v>16.942999999999998</v>
      </c>
      <c r="C42" s="282">
        <v>0</v>
      </c>
      <c r="D42" s="282">
        <f t="shared" si="0"/>
        <v>16.942999999999998</v>
      </c>
      <c r="E42" s="285">
        <f t="shared" si="1"/>
        <v>0.0014164122410855184</v>
      </c>
      <c r="F42" s="283">
        <v>9.33</v>
      </c>
      <c r="G42" s="282">
        <v>2.517</v>
      </c>
      <c r="H42" s="282">
        <f t="shared" si="2"/>
        <v>11.847</v>
      </c>
      <c r="I42" s="284">
        <f t="shared" si="3"/>
        <v>0.4301510931037391</v>
      </c>
      <c r="J42" s="283">
        <v>69.52100000000002</v>
      </c>
      <c r="K42" s="282">
        <v>0.16</v>
      </c>
      <c r="L42" s="282">
        <f t="shared" si="4"/>
        <v>69.68100000000001</v>
      </c>
      <c r="M42" s="284">
        <f t="shared" si="5"/>
        <v>0.0013185769632658392</v>
      </c>
      <c r="N42" s="283">
        <v>80.596</v>
      </c>
      <c r="O42" s="282">
        <v>6.76</v>
      </c>
      <c r="P42" s="282">
        <f t="shared" si="6"/>
        <v>87.35600000000001</v>
      </c>
      <c r="Q42" s="281">
        <f t="shared" si="7"/>
        <v>-0.20233298227940832</v>
      </c>
    </row>
    <row r="43" spans="1:17" s="273" customFormat="1" ht="18" customHeight="1">
      <c r="A43" s="287" t="s">
        <v>273</v>
      </c>
      <c r="B43" s="286">
        <v>14.829</v>
      </c>
      <c r="C43" s="282">
        <v>1.295</v>
      </c>
      <c r="D43" s="282">
        <f t="shared" si="0"/>
        <v>16.124000000000002</v>
      </c>
      <c r="E43" s="285">
        <f t="shared" si="1"/>
        <v>0.0013479449315506643</v>
      </c>
      <c r="F43" s="283">
        <v>24.089</v>
      </c>
      <c r="G43" s="282"/>
      <c r="H43" s="282">
        <f t="shared" si="2"/>
        <v>24.089</v>
      </c>
      <c r="I43" s="284">
        <f t="shared" si="3"/>
        <v>-0.3306488438706462</v>
      </c>
      <c r="J43" s="283">
        <v>65.478</v>
      </c>
      <c r="K43" s="282">
        <v>4.316000000000001</v>
      </c>
      <c r="L43" s="282">
        <f t="shared" si="4"/>
        <v>69.794</v>
      </c>
      <c r="M43" s="284">
        <f t="shared" si="5"/>
        <v>0.0013207152677799682</v>
      </c>
      <c r="N43" s="283">
        <v>89.21499999999999</v>
      </c>
      <c r="O43" s="282">
        <v>0.652</v>
      </c>
      <c r="P43" s="282">
        <f t="shared" si="6"/>
        <v>89.86699999999999</v>
      </c>
      <c r="Q43" s="281">
        <f t="shared" si="7"/>
        <v>-0.22336341482412891</v>
      </c>
    </row>
    <row r="44" spans="1:17" s="273" customFormat="1" ht="18" customHeight="1">
      <c r="A44" s="287" t="s">
        <v>257</v>
      </c>
      <c r="B44" s="286">
        <v>13.492999999999999</v>
      </c>
      <c r="C44" s="282">
        <v>0</v>
      </c>
      <c r="D44" s="282">
        <f t="shared" si="0"/>
        <v>13.492999999999999</v>
      </c>
      <c r="E44" s="285">
        <f t="shared" si="1"/>
        <v>0.0011279968346200142</v>
      </c>
      <c r="F44" s="283">
        <v>16.996000000000002</v>
      </c>
      <c r="G44" s="282">
        <v>0.32</v>
      </c>
      <c r="H44" s="282">
        <f t="shared" si="2"/>
        <v>17.316000000000003</v>
      </c>
      <c r="I44" s="284">
        <f t="shared" si="3"/>
        <v>-0.22077847077847101</v>
      </c>
      <c r="J44" s="283">
        <v>68.988</v>
      </c>
      <c r="K44" s="282">
        <v>0.9929999999999999</v>
      </c>
      <c r="L44" s="282">
        <f t="shared" si="4"/>
        <v>69.981</v>
      </c>
      <c r="M44" s="284">
        <f t="shared" si="5"/>
        <v>0.0013242538779051202</v>
      </c>
      <c r="N44" s="283">
        <v>123.52600000000001</v>
      </c>
      <c r="O44" s="282">
        <v>1.3099999999999998</v>
      </c>
      <c r="P44" s="282">
        <f t="shared" si="6"/>
        <v>124.83600000000001</v>
      </c>
      <c r="Q44" s="281">
        <f t="shared" si="7"/>
        <v>-0.4394165144669808</v>
      </c>
    </row>
    <row r="45" spans="1:17" s="273" customFormat="1" ht="18" customHeight="1">
      <c r="A45" s="287" t="s">
        <v>271</v>
      </c>
      <c r="B45" s="286">
        <v>13.259</v>
      </c>
      <c r="C45" s="282">
        <v>0</v>
      </c>
      <c r="D45" s="282">
        <f t="shared" si="0"/>
        <v>13.259</v>
      </c>
      <c r="E45" s="285">
        <f t="shared" si="1"/>
        <v>0.0011084347461814846</v>
      </c>
      <c r="F45" s="283">
        <v>17.770000000000003</v>
      </c>
      <c r="G45" s="282">
        <v>0.07500000000000001</v>
      </c>
      <c r="H45" s="282">
        <f t="shared" si="2"/>
        <v>17.845000000000002</v>
      </c>
      <c r="I45" s="284">
        <f t="shared" si="3"/>
        <v>-0.25699075371252456</v>
      </c>
      <c r="J45" s="283">
        <v>73.08999999999999</v>
      </c>
      <c r="K45" s="282">
        <v>0.15000000000000002</v>
      </c>
      <c r="L45" s="282">
        <f t="shared" si="4"/>
        <v>73.24</v>
      </c>
      <c r="M45" s="284">
        <f t="shared" si="5"/>
        <v>0.0013859240939365113</v>
      </c>
      <c r="N45" s="283">
        <v>105.59500000000003</v>
      </c>
      <c r="O45" s="282">
        <v>0.357</v>
      </c>
      <c r="P45" s="282">
        <f t="shared" si="6"/>
        <v>105.95200000000003</v>
      </c>
      <c r="Q45" s="281">
        <f t="shared" si="7"/>
        <v>-0.3087435819993962</v>
      </c>
    </row>
    <row r="46" spans="1:17" s="273" customFormat="1" ht="18" customHeight="1">
      <c r="A46" s="287" t="s">
        <v>266</v>
      </c>
      <c r="B46" s="286">
        <v>5.439000000000001</v>
      </c>
      <c r="C46" s="282">
        <v>4.7</v>
      </c>
      <c r="D46" s="282">
        <f t="shared" si="0"/>
        <v>10.139000000000001</v>
      </c>
      <c r="E46" s="285">
        <f t="shared" si="1"/>
        <v>0.0008476069003344199</v>
      </c>
      <c r="F46" s="283">
        <v>8.317</v>
      </c>
      <c r="G46" s="282">
        <v>0.09000000000000001</v>
      </c>
      <c r="H46" s="282">
        <f t="shared" si="2"/>
        <v>8.407</v>
      </c>
      <c r="I46" s="284">
        <f t="shared" si="3"/>
        <v>0.20601879386225774</v>
      </c>
      <c r="J46" s="283">
        <v>18.942</v>
      </c>
      <c r="K46" s="282">
        <v>7.898</v>
      </c>
      <c r="L46" s="282">
        <f t="shared" si="4"/>
        <v>26.84</v>
      </c>
      <c r="M46" s="284">
        <f t="shared" si="5"/>
        <v>0.0005078946297276893</v>
      </c>
      <c r="N46" s="283">
        <v>41.669000000000004</v>
      </c>
      <c r="O46" s="282">
        <v>0.565</v>
      </c>
      <c r="P46" s="282">
        <f t="shared" si="6"/>
        <v>42.234</v>
      </c>
      <c r="Q46" s="281">
        <f t="shared" si="7"/>
        <v>-0.3644930624615239</v>
      </c>
    </row>
    <row r="47" spans="1:17" s="273" customFormat="1" ht="18" customHeight="1" thickBot="1">
      <c r="A47" s="280" t="s">
        <v>286</v>
      </c>
      <c r="B47" s="279">
        <v>1451.2319999999997</v>
      </c>
      <c r="C47" s="275">
        <v>1148.8499999999995</v>
      </c>
      <c r="D47" s="275">
        <f t="shared" si="0"/>
        <v>2600.0819999999994</v>
      </c>
      <c r="E47" s="278">
        <f t="shared" si="1"/>
        <v>0.2173633932967076</v>
      </c>
      <c r="F47" s="276">
        <v>1871.3049999999998</v>
      </c>
      <c r="G47" s="275">
        <v>755.5249999999997</v>
      </c>
      <c r="H47" s="275">
        <f t="shared" si="2"/>
        <v>2626.8299999999995</v>
      </c>
      <c r="I47" s="277">
        <f t="shared" si="3"/>
        <v>-0.010182615548018026</v>
      </c>
      <c r="J47" s="276">
        <v>6472.238000000017</v>
      </c>
      <c r="K47" s="275">
        <v>3456.892000000001</v>
      </c>
      <c r="L47" s="275">
        <f t="shared" si="4"/>
        <v>9929.130000000017</v>
      </c>
      <c r="M47" s="277">
        <f t="shared" si="5"/>
        <v>0.18788941150775337</v>
      </c>
      <c r="N47" s="276">
        <v>8679.581000000038</v>
      </c>
      <c r="O47" s="275">
        <v>3694.272000000014</v>
      </c>
      <c r="P47" s="275">
        <f t="shared" si="6"/>
        <v>12373.853000000052</v>
      </c>
      <c r="Q47" s="274">
        <f t="shared" si="7"/>
        <v>-0.19757168603829578</v>
      </c>
    </row>
    <row r="48" ht="15" thickTop="1">
      <c r="A48" s="207" t="s">
        <v>56</v>
      </c>
    </row>
    <row r="49" ht="13.5" customHeight="1">
      <c r="A49" s="207" t="s">
        <v>55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48:Q65536 I48:I65536 I3 I7 Q3 Q7 Q5 I5">
    <cfRule type="cellIs" priority="1" dxfId="68" operator="lessThan" stopIfTrue="1">
      <formula>0</formula>
    </cfRule>
  </conditionalFormatting>
  <conditionalFormatting sqref="I8:I47 Q8:Q47">
    <cfRule type="cellIs" priority="2" dxfId="68" operator="lessThan">
      <formula>0</formula>
    </cfRule>
    <cfRule type="cellIs" priority="3" dxfId="70" operator="greaterThanOrEqual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0" zoomScaleNormal="80" zoomScalePageLayoutView="0" workbookViewId="0" topLeftCell="A4">
      <selection activeCell="T77" sqref="T77:W77"/>
    </sheetView>
  </sheetViews>
  <sheetFormatPr defaultColWidth="8.00390625" defaultRowHeight="15"/>
  <cols>
    <col min="1" max="1" width="20.28125" style="214" customWidth="1"/>
    <col min="2" max="2" width="9.00390625" style="214" customWidth="1"/>
    <col min="3" max="3" width="9.7109375" style="214" bestFit="1" customWidth="1"/>
    <col min="4" max="4" width="8.00390625" style="214" bestFit="1" customWidth="1"/>
    <col min="5" max="5" width="9.7109375" style="214" bestFit="1" customWidth="1"/>
    <col min="6" max="6" width="9.421875" style="214" customWidth="1"/>
    <col min="7" max="7" width="9.421875" style="214" bestFit="1" customWidth="1"/>
    <col min="8" max="8" width="9.28125" style="214" bestFit="1" customWidth="1"/>
    <col min="9" max="9" width="9.7109375" style="214" bestFit="1" customWidth="1"/>
    <col min="10" max="10" width="8.57421875" style="214" customWidth="1"/>
    <col min="11" max="11" width="9.7109375" style="214" bestFit="1" customWidth="1"/>
    <col min="12" max="13" width="9.28125" style="214" bestFit="1" customWidth="1"/>
    <col min="14" max="15" width="11.140625" style="214" bestFit="1" customWidth="1"/>
    <col min="16" max="16" width="8.57421875" style="214" customWidth="1"/>
    <col min="17" max="17" width="10.28125" style="214" customWidth="1"/>
    <col min="18" max="18" width="11.140625" style="214" bestFit="1" customWidth="1"/>
    <col min="19" max="19" width="9.421875" style="214" bestFit="1" customWidth="1"/>
    <col min="20" max="21" width="11.140625" style="214" bestFit="1" customWidth="1"/>
    <col min="22" max="22" width="8.28125" style="214" customWidth="1"/>
    <col min="23" max="23" width="10.28125" style="214" customWidth="1"/>
    <col min="24" max="24" width="11.140625" style="214" bestFit="1" customWidth="1"/>
    <col min="25" max="25" width="9.28125" style="214" bestFit="1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650" t="s">
        <v>66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16.5" customHeight="1" thickBot="1">
      <c r="A4" s="661" t="s">
        <v>46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363" customFormat="1" ht="15.75" customHeight="1" thickBot="1" thickTop="1">
      <c r="A5" s="594" t="s">
        <v>65</v>
      </c>
      <c r="B5" s="667" t="s">
        <v>37</v>
      </c>
      <c r="C5" s="668"/>
      <c r="D5" s="668"/>
      <c r="E5" s="668"/>
      <c r="F5" s="668"/>
      <c r="G5" s="668"/>
      <c r="H5" s="668"/>
      <c r="I5" s="668"/>
      <c r="J5" s="669"/>
      <c r="K5" s="669"/>
      <c r="L5" s="669"/>
      <c r="M5" s="670"/>
      <c r="N5" s="667" t="s">
        <v>36</v>
      </c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71"/>
    </row>
    <row r="6" spans="1:25" s="254" customFormat="1" ht="26.25" customHeight="1">
      <c r="A6" s="595"/>
      <c r="B6" s="656" t="s">
        <v>162</v>
      </c>
      <c r="C6" s="657"/>
      <c r="D6" s="657"/>
      <c r="E6" s="657"/>
      <c r="F6" s="657"/>
      <c r="G6" s="653" t="s">
        <v>35</v>
      </c>
      <c r="H6" s="656" t="s">
        <v>163</v>
      </c>
      <c r="I6" s="657"/>
      <c r="J6" s="657"/>
      <c r="K6" s="657"/>
      <c r="L6" s="657"/>
      <c r="M6" s="664" t="s">
        <v>34</v>
      </c>
      <c r="N6" s="656" t="s">
        <v>164</v>
      </c>
      <c r="O6" s="657"/>
      <c r="P6" s="657"/>
      <c r="Q6" s="657"/>
      <c r="R6" s="657"/>
      <c r="S6" s="653" t="s">
        <v>35</v>
      </c>
      <c r="T6" s="656" t="s">
        <v>165</v>
      </c>
      <c r="U6" s="657"/>
      <c r="V6" s="657"/>
      <c r="W6" s="657"/>
      <c r="X6" s="657"/>
      <c r="Y6" s="658" t="s">
        <v>34</v>
      </c>
    </row>
    <row r="7" spans="1:25" s="254" customFormat="1" ht="26.25" customHeight="1">
      <c r="A7" s="596"/>
      <c r="B7" s="645" t="s">
        <v>22</v>
      </c>
      <c r="C7" s="646"/>
      <c r="D7" s="647" t="s">
        <v>21</v>
      </c>
      <c r="E7" s="646"/>
      <c r="F7" s="648" t="s">
        <v>17</v>
      </c>
      <c r="G7" s="654"/>
      <c r="H7" s="645" t="s">
        <v>22</v>
      </c>
      <c r="I7" s="646"/>
      <c r="J7" s="647" t="s">
        <v>21</v>
      </c>
      <c r="K7" s="646"/>
      <c r="L7" s="648" t="s">
        <v>17</v>
      </c>
      <c r="M7" s="665"/>
      <c r="N7" s="645" t="s">
        <v>22</v>
      </c>
      <c r="O7" s="646"/>
      <c r="P7" s="647" t="s">
        <v>21</v>
      </c>
      <c r="Q7" s="646"/>
      <c r="R7" s="648" t="s">
        <v>17</v>
      </c>
      <c r="S7" s="654"/>
      <c r="T7" s="645" t="s">
        <v>22</v>
      </c>
      <c r="U7" s="646"/>
      <c r="V7" s="647" t="s">
        <v>21</v>
      </c>
      <c r="W7" s="646"/>
      <c r="X7" s="648" t="s">
        <v>17</v>
      </c>
      <c r="Y7" s="659"/>
    </row>
    <row r="8" spans="1:25" s="359" customFormat="1" ht="21" customHeight="1" thickBot="1">
      <c r="A8" s="597"/>
      <c r="B8" s="362" t="s">
        <v>19</v>
      </c>
      <c r="C8" s="360" t="s">
        <v>18</v>
      </c>
      <c r="D8" s="361" t="s">
        <v>19</v>
      </c>
      <c r="E8" s="360" t="s">
        <v>18</v>
      </c>
      <c r="F8" s="649"/>
      <c r="G8" s="655"/>
      <c r="H8" s="362" t="s">
        <v>19</v>
      </c>
      <c r="I8" s="360" t="s">
        <v>18</v>
      </c>
      <c r="J8" s="361" t="s">
        <v>19</v>
      </c>
      <c r="K8" s="360" t="s">
        <v>18</v>
      </c>
      <c r="L8" s="649"/>
      <c r="M8" s="666"/>
      <c r="N8" s="362" t="s">
        <v>19</v>
      </c>
      <c r="O8" s="360" t="s">
        <v>18</v>
      </c>
      <c r="P8" s="361" t="s">
        <v>19</v>
      </c>
      <c r="Q8" s="360" t="s">
        <v>18</v>
      </c>
      <c r="R8" s="649"/>
      <c r="S8" s="655"/>
      <c r="T8" s="362" t="s">
        <v>19</v>
      </c>
      <c r="U8" s="360" t="s">
        <v>18</v>
      </c>
      <c r="V8" s="361" t="s">
        <v>19</v>
      </c>
      <c r="W8" s="360" t="s">
        <v>18</v>
      </c>
      <c r="X8" s="649"/>
      <c r="Y8" s="660"/>
    </row>
    <row r="9" spans="1:25" s="351" customFormat="1" ht="18" customHeight="1" thickBot="1" thickTop="1">
      <c r="A9" s="358" t="s">
        <v>24</v>
      </c>
      <c r="B9" s="355">
        <f>B10+B28+B45+B57+B69+B77</f>
        <v>256640</v>
      </c>
      <c r="C9" s="354">
        <f>C10+C28+C45+C57+C69+C77</f>
        <v>241282</v>
      </c>
      <c r="D9" s="353">
        <f>D10+D28+D45+D57+D69+D77</f>
        <v>1178</v>
      </c>
      <c r="E9" s="354">
        <f>E10+E28+E45+E57+E69+E77</f>
        <v>718</v>
      </c>
      <c r="F9" s="353">
        <f aca="true" t="shared" si="0" ref="F9:F40">SUM(B9:E9)</f>
        <v>499818</v>
      </c>
      <c r="G9" s="356">
        <f aca="true" t="shared" si="1" ref="G9:G40">F9/$F$9</f>
        <v>1</v>
      </c>
      <c r="H9" s="355">
        <f>H10+H28+H45+H57+H69+H77</f>
        <v>226400</v>
      </c>
      <c r="I9" s="354">
        <f>I10+I28+I45+I57+I69+I77</f>
        <v>221447</v>
      </c>
      <c r="J9" s="353">
        <f>J10+J28+J45+J57+J69+J77</f>
        <v>2391</v>
      </c>
      <c r="K9" s="354">
        <f>K10+K28+K45+K57+K69+K77</f>
        <v>2263</v>
      </c>
      <c r="L9" s="353">
        <f aca="true" t="shared" si="2" ref="L9:L40">SUM(H9:K9)</f>
        <v>452501</v>
      </c>
      <c r="M9" s="357">
        <f aca="true" t="shared" si="3" ref="M9:M40">IF(ISERROR(F9/L9-1),"         /0",(F9/L9-1))</f>
        <v>0.10456772471221054</v>
      </c>
      <c r="N9" s="355">
        <f>N10+N28+N45+N57+N69+N77</f>
        <v>1371311</v>
      </c>
      <c r="O9" s="354">
        <f>O10+O28+O45+O57+O69+O77</f>
        <v>1258660</v>
      </c>
      <c r="P9" s="353">
        <f>P10+P28+P45+P57+P69+P77</f>
        <v>13108</v>
      </c>
      <c r="Q9" s="354">
        <f>Q10+Q28+Q45+Q57+Q69+Q77</f>
        <v>12693</v>
      </c>
      <c r="R9" s="353">
        <f aca="true" t="shared" si="4" ref="R9:R40">SUM(N9:Q9)</f>
        <v>2655772</v>
      </c>
      <c r="S9" s="356">
        <f aca="true" t="shared" si="5" ref="S9:S40">R9/$R$9</f>
        <v>1</v>
      </c>
      <c r="T9" s="355">
        <f>T10+T28+T45+T57+T69+T77</f>
        <v>1179245</v>
      </c>
      <c r="U9" s="354">
        <f>U10+U28+U45+U57+U69+U77</f>
        <v>1103790</v>
      </c>
      <c r="V9" s="353">
        <f>V10+V28+V45+V57+V69+V77</f>
        <v>14893</v>
      </c>
      <c r="W9" s="354">
        <f>W10+W28+W45+W57+W69+W77</f>
        <v>15399</v>
      </c>
      <c r="X9" s="353">
        <f aca="true" t="shared" si="6" ref="X9:X40">SUM(T9:W9)</f>
        <v>2313327</v>
      </c>
      <c r="Y9" s="352">
        <f aca="true" t="shared" si="7" ref="Y9:Y40">IF(ISERROR(R9/X9-1),"         /0",(R9/X9-1))</f>
        <v>0.14803138510033387</v>
      </c>
    </row>
    <row r="10" spans="1:25" s="328" customFormat="1" ht="18.75" customHeight="1">
      <c r="A10" s="335" t="s">
        <v>64</v>
      </c>
      <c r="B10" s="332">
        <f>SUM(B11:B27)</f>
        <v>85113</v>
      </c>
      <c r="C10" s="331">
        <f>SUM(C11:C27)</f>
        <v>83745</v>
      </c>
      <c r="D10" s="330">
        <f>SUM(D11:D27)</f>
        <v>77</v>
      </c>
      <c r="E10" s="331">
        <f>SUM(E11:E27)</f>
        <v>26</v>
      </c>
      <c r="F10" s="330">
        <f t="shared" si="0"/>
        <v>168961</v>
      </c>
      <c r="G10" s="333">
        <f t="shared" si="1"/>
        <v>0.33804504839761673</v>
      </c>
      <c r="H10" s="332">
        <f>SUM(H11:H27)</f>
        <v>87598</v>
      </c>
      <c r="I10" s="331">
        <f>SUM(I11:I27)</f>
        <v>88981</v>
      </c>
      <c r="J10" s="330">
        <f>SUM(J11:J27)</f>
        <v>29</v>
      </c>
      <c r="K10" s="331">
        <f>SUM(K11:K27)</f>
        <v>19</v>
      </c>
      <c r="L10" s="330">
        <f t="shared" si="2"/>
        <v>176627</v>
      </c>
      <c r="M10" s="334">
        <f t="shared" si="3"/>
        <v>-0.043402197851970525</v>
      </c>
      <c r="N10" s="332">
        <f>SUM(N11:N27)</f>
        <v>452174</v>
      </c>
      <c r="O10" s="331">
        <f>SUM(O11:O27)</f>
        <v>431586</v>
      </c>
      <c r="P10" s="330">
        <f>SUM(P11:P27)</f>
        <v>919</v>
      </c>
      <c r="Q10" s="331">
        <f>SUM(Q11:Q27)</f>
        <v>815</v>
      </c>
      <c r="R10" s="330">
        <f t="shared" si="4"/>
        <v>885494</v>
      </c>
      <c r="S10" s="333">
        <f t="shared" si="5"/>
        <v>0.333422447408889</v>
      </c>
      <c r="T10" s="332">
        <f>SUM(T11:T27)</f>
        <v>441796</v>
      </c>
      <c r="U10" s="331">
        <f>SUM(U11:U27)</f>
        <v>430147</v>
      </c>
      <c r="V10" s="330">
        <f>SUM(V11:V27)</f>
        <v>1862</v>
      </c>
      <c r="W10" s="331">
        <f>SUM(W11:W27)</f>
        <v>1883</v>
      </c>
      <c r="X10" s="330">
        <f t="shared" si="6"/>
        <v>875688</v>
      </c>
      <c r="Y10" s="329">
        <f t="shared" si="7"/>
        <v>0.01119805227432602</v>
      </c>
    </row>
    <row r="11" spans="1:25" ht="18.75" customHeight="1">
      <c r="A11" s="327" t="s">
        <v>287</v>
      </c>
      <c r="B11" s="325">
        <v>15566</v>
      </c>
      <c r="C11" s="322">
        <v>16613</v>
      </c>
      <c r="D11" s="321">
        <v>0</v>
      </c>
      <c r="E11" s="322">
        <v>0</v>
      </c>
      <c r="F11" s="321">
        <f t="shared" si="0"/>
        <v>32179</v>
      </c>
      <c r="G11" s="324">
        <f t="shared" si="1"/>
        <v>0.06438143484228259</v>
      </c>
      <c r="H11" s="325">
        <v>14245</v>
      </c>
      <c r="I11" s="322">
        <v>15329</v>
      </c>
      <c r="J11" s="321">
        <v>0</v>
      </c>
      <c r="K11" s="322">
        <v>0</v>
      </c>
      <c r="L11" s="321">
        <f t="shared" si="2"/>
        <v>29574</v>
      </c>
      <c r="M11" s="326">
        <f t="shared" si="3"/>
        <v>0.08808412795022647</v>
      </c>
      <c r="N11" s="325">
        <v>80590</v>
      </c>
      <c r="O11" s="322">
        <v>84064</v>
      </c>
      <c r="P11" s="321">
        <v>375</v>
      </c>
      <c r="Q11" s="322">
        <v>415</v>
      </c>
      <c r="R11" s="321">
        <f t="shared" si="4"/>
        <v>165444</v>
      </c>
      <c r="S11" s="324">
        <f t="shared" si="5"/>
        <v>0.06229601035028609</v>
      </c>
      <c r="T11" s="325">
        <v>72676</v>
      </c>
      <c r="U11" s="322">
        <v>78796</v>
      </c>
      <c r="V11" s="321">
        <v>558</v>
      </c>
      <c r="W11" s="322">
        <v>634</v>
      </c>
      <c r="X11" s="321">
        <f t="shared" si="6"/>
        <v>152664</v>
      </c>
      <c r="Y11" s="320">
        <f t="shared" si="7"/>
        <v>0.08371325263323381</v>
      </c>
    </row>
    <row r="12" spans="1:25" ht="18.75" customHeight="1">
      <c r="A12" s="327" t="s">
        <v>288</v>
      </c>
      <c r="B12" s="325">
        <v>8749</v>
      </c>
      <c r="C12" s="322">
        <v>8901</v>
      </c>
      <c r="D12" s="321">
        <v>0</v>
      </c>
      <c r="E12" s="322">
        <v>0</v>
      </c>
      <c r="F12" s="321">
        <f t="shared" si="0"/>
        <v>17650</v>
      </c>
      <c r="G12" s="324">
        <f t="shared" si="1"/>
        <v>0.03531285387881189</v>
      </c>
      <c r="H12" s="325">
        <v>10753</v>
      </c>
      <c r="I12" s="322">
        <v>10765</v>
      </c>
      <c r="J12" s="321"/>
      <c r="K12" s="322"/>
      <c r="L12" s="321">
        <f t="shared" si="2"/>
        <v>21518</v>
      </c>
      <c r="M12" s="326">
        <f t="shared" si="3"/>
        <v>-0.17975648294451152</v>
      </c>
      <c r="N12" s="325">
        <v>44218</v>
      </c>
      <c r="O12" s="322">
        <v>45106</v>
      </c>
      <c r="P12" s="321"/>
      <c r="Q12" s="322">
        <v>1</v>
      </c>
      <c r="R12" s="321">
        <f t="shared" si="4"/>
        <v>89325</v>
      </c>
      <c r="S12" s="324">
        <f t="shared" si="5"/>
        <v>0.033634287883146596</v>
      </c>
      <c r="T12" s="325">
        <v>47666</v>
      </c>
      <c r="U12" s="322">
        <v>47766</v>
      </c>
      <c r="V12" s="321"/>
      <c r="W12" s="322">
        <v>3</v>
      </c>
      <c r="X12" s="321">
        <f t="shared" si="6"/>
        <v>95435</v>
      </c>
      <c r="Y12" s="320">
        <f t="shared" si="7"/>
        <v>-0.06402263320584689</v>
      </c>
    </row>
    <row r="13" spans="1:25" ht="18.75" customHeight="1">
      <c r="A13" s="327" t="s">
        <v>289</v>
      </c>
      <c r="B13" s="325">
        <v>7197</v>
      </c>
      <c r="C13" s="322">
        <v>7134</v>
      </c>
      <c r="D13" s="321">
        <v>3</v>
      </c>
      <c r="E13" s="322">
        <v>0</v>
      </c>
      <c r="F13" s="321">
        <f t="shared" si="0"/>
        <v>14334</v>
      </c>
      <c r="G13" s="324">
        <f t="shared" si="1"/>
        <v>0.028678438951778448</v>
      </c>
      <c r="H13" s="325">
        <v>7751</v>
      </c>
      <c r="I13" s="322">
        <v>8357</v>
      </c>
      <c r="J13" s="321">
        <v>0</v>
      </c>
      <c r="K13" s="322">
        <v>0</v>
      </c>
      <c r="L13" s="321">
        <f t="shared" si="2"/>
        <v>16108</v>
      </c>
      <c r="M13" s="326">
        <f t="shared" si="3"/>
        <v>-0.11013161162155449</v>
      </c>
      <c r="N13" s="325">
        <v>39825</v>
      </c>
      <c r="O13" s="322">
        <v>38603</v>
      </c>
      <c r="P13" s="321">
        <v>92</v>
      </c>
      <c r="Q13" s="322">
        <v>53</v>
      </c>
      <c r="R13" s="321">
        <f t="shared" si="4"/>
        <v>78573</v>
      </c>
      <c r="S13" s="324">
        <f t="shared" si="5"/>
        <v>0.029585747571704197</v>
      </c>
      <c r="T13" s="325">
        <v>41965</v>
      </c>
      <c r="U13" s="322">
        <v>42088</v>
      </c>
      <c r="V13" s="321">
        <v>230</v>
      </c>
      <c r="W13" s="322">
        <v>179</v>
      </c>
      <c r="X13" s="321">
        <f t="shared" si="6"/>
        <v>84462</v>
      </c>
      <c r="Y13" s="320">
        <f t="shared" si="7"/>
        <v>-0.06972366271222563</v>
      </c>
    </row>
    <row r="14" spans="1:25" ht="18.75" customHeight="1">
      <c r="A14" s="327" t="s">
        <v>290</v>
      </c>
      <c r="B14" s="325">
        <v>5767</v>
      </c>
      <c r="C14" s="322">
        <v>6273</v>
      </c>
      <c r="D14" s="321">
        <v>0</v>
      </c>
      <c r="E14" s="322">
        <v>0</v>
      </c>
      <c r="F14" s="321">
        <f t="shared" si="0"/>
        <v>12040</v>
      </c>
      <c r="G14" s="324">
        <f t="shared" si="1"/>
        <v>0.024088768311665447</v>
      </c>
      <c r="H14" s="325">
        <v>5311</v>
      </c>
      <c r="I14" s="322">
        <v>5710</v>
      </c>
      <c r="J14" s="321"/>
      <c r="K14" s="322"/>
      <c r="L14" s="321">
        <f t="shared" si="2"/>
        <v>11021</v>
      </c>
      <c r="M14" s="326">
        <f t="shared" si="3"/>
        <v>0.09245984937845941</v>
      </c>
      <c r="N14" s="325">
        <v>29209</v>
      </c>
      <c r="O14" s="322">
        <v>30075</v>
      </c>
      <c r="P14" s="321"/>
      <c r="Q14" s="322"/>
      <c r="R14" s="321">
        <f t="shared" si="4"/>
        <v>59284</v>
      </c>
      <c r="S14" s="324">
        <f t="shared" si="5"/>
        <v>0.02232269938835111</v>
      </c>
      <c r="T14" s="325">
        <v>25266</v>
      </c>
      <c r="U14" s="322">
        <v>26362</v>
      </c>
      <c r="V14" s="321"/>
      <c r="W14" s="322"/>
      <c r="X14" s="321">
        <f t="shared" si="6"/>
        <v>51628</v>
      </c>
      <c r="Y14" s="320">
        <f t="shared" si="7"/>
        <v>0.14829162469977542</v>
      </c>
    </row>
    <row r="15" spans="1:25" ht="18.75" customHeight="1">
      <c r="A15" s="327" t="s">
        <v>291</v>
      </c>
      <c r="B15" s="325">
        <v>5857</v>
      </c>
      <c r="C15" s="322">
        <v>6145</v>
      </c>
      <c r="D15" s="321">
        <v>0</v>
      </c>
      <c r="E15" s="322">
        <v>0</v>
      </c>
      <c r="F15" s="321">
        <f t="shared" si="0"/>
        <v>12002</v>
      </c>
      <c r="G15" s="324">
        <f t="shared" si="1"/>
        <v>0.024012740637592084</v>
      </c>
      <c r="H15" s="325">
        <v>5785</v>
      </c>
      <c r="I15" s="322">
        <v>6092</v>
      </c>
      <c r="J15" s="321"/>
      <c r="K15" s="322"/>
      <c r="L15" s="321">
        <f t="shared" si="2"/>
        <v>11877</v>
      </c>
      <c r="M15" s="326">
        <f t="shared" si="3"/>
        <v>0.010524543234823547</v>
      </c>
      <c r="N15" s="325">
        <v>31669</v>
      </c>
      <c r="O15" s="322">
        <v>29787</v>
      </c>
      <c r="P15" s="321">
        <v>118</v>
      </c>
      <c r="Q15" s="322">
        <v>129</v>
      </c>
      <c r="R15" s="321">
        <f t="shared" si="4"/>
        <v>61703</v>
      </c>
      <c r="S15" s="324">
        <f t="shared" si="5"/>
        <v>0.023233545650756166</v>
      </c>
      <c r="T15" s="325">
        <v>28677</v>
      </c>
      <c r="U15" s="322">
        <v>27144</v>
      </c>
      <c r="V15" s="321"/>
      <c r="W15" s="322">
        <v>16</v>
      </c>
      <c r="X15" s="321">
        <f t="shared" si="6"/>
        <v>55837</v>
      </c>
      <c r="Y15" s="320">
        <f t="shared" si="7"/>
        <v>0.10505578738112731</v>
      </c>
    </row>
    <row r="16" spans="1:25" ht="18.75" customHeight="1">
      <c r="A16" s="327" t="s">
        <v>292</v>
      </c>
      <c r="B16" s="325">
        <v>5743</v>
      </c>
      <c r="C16" s="322">
        <v>5269</v>
      </c>
      <c r="D16" s="321">
        <v>0</v>
      </c>
      <c r="E16" s="322">
        <v>0</v>
      </c>
      <c r="F16" s="321">
        <f t="shared" si="0"/>
        <v>11012</v>
      </c>
      <c r="G16" s="324">
        <f t="shared" si="1"/>
        <v>0.022032019655154476</v>
      </c>
      <c r="H16" s="325">
        <v>4230</v>
      </c>
      <c r="I16" s="322">
        <v>4194</v>
      </c>
      <c r="J16" s="321"/>
      <c r="K16" s="322"/>
      <c r="L16" s="321">
        <f t="shared" si="2"/>
        <v>8424</v>
      </c>
      <c r="M16" s="326">
        <f t="shared" si="3"/>
        <v>0.30721747388414045</v>
      </c>
      <c r="N16" s="325">
        <v>25559</v>
      </c>
      <c r="O16" s="322">
        <v>27942</v>
      </c>
      <c r="P16" s="321">
        <v>54</v>
      </c>
      <c r="Q16" s="322">
        <v>53</v>
      </c>
      <c r="R16" s="321">
        <f t="shared" si="4"/>
        <v>53608</v>
      </c>
      <c r="S16" s="324">
        <f t="shared" si="5"/>
        <v>0.020185467728404394</v>
      </c>
      <c r="T16" s="325">
        <v>25339</v>
      </c>
      <c r="U16" s="322">
        <v>26690</v>
      </c>
      <c r="V16" s="321">
        <v>103</v>
      </c>
      <c r="W16" s="322">
        <v>111</v>
      </c>
      <c r="X16" s="321">
        <f t="shared" si="6"/>
        <v>52243</v>
      </c>
      <c r="Y16" s="320">
        <f t="shared" si="7"/>
        <v>0.02612790230270079</v>
      </c>
    </row>
    <row r="17" spans="1:25" ht="18.75" customHeight="1">
      <c r="A17" s="327" t="s">
        <v>293</v>
      </c>
      <c r="B17" s="325">
        <v>3412</v>
      </c>
      <c r="C17" s="322">
        <v>3408</v>
      </c>
      <c r="D17" s="321">
        <v>3</v>
      </c>
      <c r="E17" s="322">
        <v>0</v>
      </c>
      <c r="F17" s="321">
        <f t="shared" si="0"/>
        <v>6823</v>
      </c>
      <c r="G17" s="324">
        <f t="shared" si="1"/>
        <v>0.013650968952698782</v>
      </c>
      <c r="H17" s="325">
        <v>4070</v>
      </c>
      <c r="I17" s="322">
        <v>3962</v>
      </c>
      <c r="J17" s="321"/>
      <c r="K17" s="322"/>
      <c r="L17" s="321">
        <f t="shared" si="2"/>
        <v>8032</v>
      </c>
      <c r="M17" s="326">
        <f t="shared" si="3"/>
        <v>-0.15052290836653381</v>
      </c>
      <c r="N17" s="325">
        <v>19093</v>
      </c>
      <c r="O17" s="322">
        <v>17161</v>
      </c>
      <c r="P17" s="321">
        <v>3</v>
      </c>
      <c r="Q17" s="322">
        <v>5</v>
      </c>
      <c r="R17" s="321">
        <f t="shared" si="4"/>
        <v>36262</v>
      </c>
      <c r="S17" s="324">
        <f t="shared" si="5"/>
        <v>0.013654033554085215</v>
      </c>
      <c r="T17" s="325">
        <v>17533</v>
      </c>
      <c r="U17" s="322">
        <v>15944</v>
      </c>
      <c r="V17" s="321">
        <v>1</v>
      </c>
      <c r="W17" s="322"/>
      <c r="X17" s="321">
        <f t="shared" si="6"/>
        <v>33478</v>
      </c>
      <c r="Y17" s="320">
        <f t="shared" si="7"/>
        <v>0.08315908955134721</v>
      </c>
    </row>
    <row r="18" spans="1:25" ht="18.75" customHeight="1">
      <c r="A18" s="327" t="s">
        <v>294</v>
      </c>
      <c r="B18" s="325">
        <v>3284</v>
      </c>
      <c r="C18" s="322">
        <v>3152</v>
      </c>
      <c r="D18" s="321">
        <v>0</v>
      </c>
      <c r="E18" s="322">
        <v>0</v>
      </c>
      <c r="F18" s="321">
        <f t="shared" si="0"/>
        <v>6436</v>
      </c>
      <c r="G18" s="324">
        <f t="shared" si="1"/>
        <v>0.012876687114109536</v>
      </c>
      <c r="H18" s="325">
        <v>3290</v>
      </c>
      <c r="I18" s="322">
        <v>2870</v>
      </c>
      <c r="J18" s="321"/>
      <c r="K18" s="322"/>
      <c r="L18" s="321">
        <f t="shared" si="2"/>
        <v>6160</v>
      </c>
      <c r="M18" s="326">
        <f t="shared" si="3"/>
        <v>0.04480519480519485</v>
      </c>
      <c r="N18" s="325">
        <v>17150</v>
      </c>
      <c r="O18" s="322">
        <v>16666</v>
      </c>
      <c r="P18" s="321"/>
      <c r="Q18" s="322"/>
      <c r="R18" s="321">
        <f t="shared" si="4"/>
        <v>33816</v>
      </c>
      <c r="S18" s="324">
        <f t="shared" si="5"/>
        <v>0.012733020756299862</v>
      </c>
      <c r="T18" s="325">
        <v>17526</v>
      </c>
      <c r="U18" s="322">
        <v>16423</v>
      </c>
      <c r="V18" s="321"/>
      <c r="W18" s="322"/>
      <c r="X18" s="321">
        <f t="shared" si="6"/>
        <v>33949</v>
      </c>
      <c r="Y18" s="320">
        <f t="shared" si="7"/>
        <v>-0.003917641167633823</v>
      </c>
    </row>
    <row r="19" spans="1:25" ht="18.75" customHeight="1">
      <c r="A19" s="327" t="s">
        <v>295</v>
      </c>
      <c r="B19" s="325">
        <v>3117</v>
      </c>
      <c r="C19" s="322">
        <v>3264</v>
      </c>
      <c r="D19" s="321">
        <v>0</v>
      </c>
      <c r="E19" s="322">
        <v>0</v>
      </c>
      <c r="F19" s="321">
        <f t="shared" si="0"/>
        <v>6381</v>
      </c>
      <c r="G19" s="324">
        <f t="shared" si="1"/>
        <v>0.012766647059529668</v>
      </c>
      <c r="H19" s="325">
        <v>2620</v>
      </c>
      <c r="I19" s="322">
        <v>2595</v>
      </c>
      <c r="J19" s="321"/>
      <c r="K19" s="322">
        <v>0</v>
      </c>
      <c r="L19" s="321">
        <f t="shared" si="2"/>
        <v>5215</v>
      </c>
      <c r="M19" s="326">
        <f t="shared" si="3"/>
        <v>0.22358581016299128</v>
      </c>
      <c r="N19" s="325">
        <v>16712</v>
      </c>
      <c r="O19" s="322">
        <v>16673</v>
      </c>
      <c r="P19" s="321">
        <v>11</v>
      </c>
      <c r="Q19" s="322">
        <v>10</v>
      </c>
      <c r="R19" s="321">
        <f t="shared" si="4"/>
        <v>33406</v>
      </c>
      <c r="S19" s="324">
        <f t="shared" si="5"/>
        <v>0.012578640033858328</v>
      </c>
      <c r="T19" s="325">
        <v>14928</v>
      </c>
      <c r="U19" s="322">
        <v>14270</v>
      </c>
      <c r="V19" s="321">
        <v>88</v>
      </c>
      <c r="W19" s="322">
        <v>156</v>
      </c>
      <c r="X19" s="321">
        <f t="shared" si="6"/>
        <v>29442</v>
      </c>
      <c r="Y19" s="320">
        <f t="shared" si="7"/>
        <v>0.13463759255485352</v>
      </c>
    </row>
    <row r="20" spans="1:25" ht="18.75" customHeight="1">
      <c r="A20" s="327" t="s">
        <v>296</v>
      </c>
      <c r="B20" s="325">
        <v>2510</v>
      </c>
      <c r="C20" s="322">
        <v>2987</v>
      </c>
      <c r="D20" s="321">
        <v>0</v>
      </c>
      <c r="E20" s="322">
        <v>0</v>
      </c>
      <c r="F20" s="321">
        <f t="shared" si="0"/>
        <v>5497</v>
      </c>
      <c r="G20" s="324">
        <f t="shared" si="1"/>
        <v>0.010998003273191441</v>
      </c>
      <c r="H20" s="325">
        <v>2126</v>
      </c>
      <c r="I20" s="322">
        <v>2710</v>
      </c>
      <c r="J20" s="321"/>
      <c r="K20" s="322"/>
      <c r="L20" s="321">
        <f t="shared" si="2"/>
        <v>4836</v>
      </c>
      <c r="M20" s="326">
        <f t="shared" si="3"/>
        <v>0.13668320926385435</v>
      </c>
      <c r="N20" s="325">
        <v>11569</v>
      </c>
      <c r="O20" s="322">
        <v>13441</v>
      </c>
      <c r="P20" s="321"/>
      <c r="Q20" s="322"/>
      <c r="R20" s="321">
        <f t="shared" si="4"/>
        <v>25010</v>
      </c>
      <c r="S20" s="324">
        <f t="shared" si="5"/>
        <v>0.009417224068933628</v>
      </c>
      <c r="T20" s="325">
        <v>10335</v>
      </c>
      <c r="U20" s="322">
        <v>13359</v>
      </c>
      <c r="V20" s="321"/>
      <c r="W20" s="322"/>
      <c r="X20" s="321">
        <f t="shared" si="6"/>
        <v>23694</v>
      </c>
      <c r="Y20" s="320">
        <f t="shared" si="7"/>
        <v>0.05554148729636199</v>
      </c>
    </row>
    <row r="21" spans="1:25" ht="18.75" customHeight="1">
      <c r="A21" s="327" t="s">
        <v>297</v>
      </c>
      <c r="B21" s="325">
        <v>2917</v>
      </c>
      <c r="C21" s="322">
        <v>2034</v>
      </c>
      <c r="D21" s="321">
        <v>0</v>
      </c>
      <c r="E21" s="322">
        <v>0</v>
      </c>
      <c r="F21" s="321">
        <f t="shared" si="0"/>
        <v>4951</v>
      </c>
      <c r="G21" s="324">
        <f t="shared" si="1"/>
        <v>0.009905605640453124</v>
      </c>
      <c r="H21" s="325">
        <v>2671</v>
      </c>
      <c r="I21" s="322">
        <v>2003</v>
      </c>
      <c r="J21" s="321"/>
      <c r="K21" s="322"/>
      <c r="L21" s="321">
        <f t="shared" si="2"/>
        <v>4674</v>
      </c>
      <c r="M21" s="326">
        <f t="shared" si="3"/>
        <v>0.05926401369276846</v>
      </c>
      <c r="N21" s="325">
        <v>14942</v>
      </c>
      <c r="O21" s="322">
        <v>10806</v>
      </c>
      <c r="P21" s="321"/>
      <c r="Q21" s="322"/>
      <c r="R21" s="321">
        <f t="shared" si="4"/>
        <v>25748</v>
      </c>
      <c r="S21" s="324">
        <f t="shared" si="5"/>
        <v>0.009695109369328391</v>
      </c>
      <c r="T21" s="325">
        <v>13837</v>
      </c>
      <c r="U21" s="322">
        <v>10194</v>
      </c>
      <c r="V21" s="321"/>
      <c r="W21" s="322"/>
      <c r="X21" s="321">
        <f t="shared" si="6"/>
        <v>24031</v>
      </c>
      <c r="Y21" s="320">
        <f t="shared" si="7"/>
        <v>0.07144937788689609</v>
      </c>
    </row>
    <row r="22" spans="1:25" ht="18.75" customHeight="1">
      <c r="A22" s="327" t="s">
        <v>298</v>
      </c>
      <c r="B22" s="325">
        <v>1291</v>
      </c>
      <c r="C22" s="322">
        <v>3056</v>
      </c>
      <c r="D22" s="321">
        <v>0</v>
      </c>
      <c r="E22" s="322">
        <v>0</v>
      </c>
      <c r="F22" s="321">
        <f t="shared" si="0"/>
        <v>4347</v>
      </c>
      <c r="G22" s="324">
        <f t="shared" si="1"/>
        <v>0.008697165768339676</v>
      </c>
      <c r="H22" s="325">
        <v>1642</v>
      </c>
      <c r="I22" s="322">
        <v>4157</v>
      </c>
      <c r="J22" s="321"/>
      <c r="K22" s="322"/>
      <c r="L22" s="321">
        <f t="shared" si="2"/>
        <v>5799</v>
      </c>
      <c r="M22" s="326">
        <f t="shared" si="3"/>
        <v>-0.2503879979306777</v>
      </c>
      <c r="N22" s="325">
        <v>6120</v>
      </c>
      <c r="O22" s="322">
        <v>16370</v>
      </c>
      <c r="P22" s="321"/>
      <c r="Q22" s="322"/>
      <c r="R22" s="321">
        <f t="shared" si="4"/>
        <v>22490</v>
      </c>
      <c r="S22" s="324">
        <f t="shared" si="5"/>
        <v>0.008468347433439317</v>
      </c>
      <c r="T22" s="325">
        <v>8565</v>
      </c>
      <c r="U22" s="322">
        <v>19042</v>
      </c>
      <c r="V22" s="321"/>
      <c r="W22" s="322"/>
      <c r="X22" s="321">
        <f t="shared" si="6"/>
        <v>27607</v>
      </c>
      <c r="Y22" s="320">
        <f t="shared" si="7"/>
        <v>-0.18535154127576337</v>
      </c>
    </row>
    <row r="23" spans="1:25" ht="18.75" customHeight="1">
      <c r="A23" s="327" t="s">
        <v>299</v>
      </c>
      <c r="B23" s="325">
        <v>2230</v>
      </c>
      <c r="C23" s="322">
        <v>1700</v>
      </c>
      <c r="D23" s="321">
        <v>0</v>
      </c>
      <c r="E23" s="322">
        <v>0</v>
      </c>
      <c r="F23" s="321">
        <f t="shared" si="0"/>
        <v>3930</v>
      </c>
      <c r="G23" s="324">
        <f t="shared" si="1"/>
        <v>0.007862862081797775</v>
      </c>
      <c r="H23" s="325">
        <v>2261</v>
      </c>
      <c r="I23" s="322">
        <v>2100</v>
      </c>
      <c r="J23" s="321"/>
      <c r="K23" s="322"/>
      <c r="L23" s="321">
        <f t="shared" si="2"/>
        <v>4361</v>
      </c>
      <c r="M23" s="326">
        <f t="shared" si="3"/>
        <v>-0.09883054345333642</v>
      </c>
      <c r="N23" s="325">
        <v>11296</v>
      </c>
      <c r="O23" s="322">
        <v>8843</v>
      </c>
      <c r="P23" s="321">
        <v>97</v>
      </c>
      <c r="Q23" s="322">
        <v>64</v>
      </c>
      <c r="R23" s="321">
        <f t="shared" si="4"/>
        <v>20300</v>
      </c>
      <c r="S23" s="324">
        <f t="shared" si="5"/>
        <v>0.007643728452593069</v>
      </c>
      <c r="T23" s="325">
        <v>11282</v>
      </c>
      <c r="U23" s="322">
        <v>9075</v>
      </c>
      <c r="V23" s="321">
        <v>436</v>
      </c>
      <c r="W23" s="322">
        <v>305</v>
      </c>
      <c r="X23" s="321">
        <f t="shared" si="6"/>
        <v>21098</v>
      </c>
      <c r="Y23" s="320">
        <f t="shared" si="7"/>
        <v>-0.03782349037823496</v>
      </c>
    </row>
    <row r="24" spans="1:25" ht="18.75" customHeight="1">
      <c r="A24" s="327" t="s">
        <v>300</v>
      </c>
      <c r="B24" s="325">
        <v>1801</v>
      </c>
      <c r="C24" s="322">
        <v>1743</v>
      </c>
      <c r="D24" s="321">
        <v>0</v>
      </c>
      <c r="E24" s="322">
        <v>0</v>
      </c>
      <c r="F24" s="321">
        <f t="shared" si="0"/>
        <v>3544</v>
      </c>
      <c r="G24" s="324">
        <f t="shared" si="1"/>
        <v>0.007090580971473617</v>
      </c>
      <c r="H24" s="325">
        <v>1839</v>
      </c>
      <c r="I24" s="322">
        <v>1801</v>
      </c>
      <c r="J24" s="321"/>
      <c r="K24" s="322"/>
      <c r="L24" s="321">
        <f t="shared" si="2"/>
        <v>3640</v>
      </c>
      <c r="M24" s="326">
        <f t="shared" si="3"/>
        <v>-0.02637362637362639</v>
      </c>
      <c r="N24" s="325">
        <v>12029</v>
      </c>
      <c r="O24" s="322">
        <v>10359</v>
      </c>
      <c r="P24" s="321"/>
      <c r="Q24" s="322"/>
      <c r="R24" s="321">
        <f t="shared" si="4"/>
        <v>22388</v>
      </c>
      <c r="S24" s="324">
        <f t="shared" si="5"/>
        <v>0.008429940522002641</v>
      </c>
      <c r="T24" s="325">
        <v>12573</v>
      </c>
      <c r="U24" s="322">
        <v>12422</v>
      </c>
      <c r="V24" s="321"/>
      <c r="W24" s="322"/>
      <c r="X24" s="321">
        <f t="shared" si="6"/>
        <v>24995</v>
      </c>
      <c r="Y24" s="320">
        <f t="shared" si="7"/>
        <v>-0.10430086017203444</v>
      </c>
    </row>
    <row r="25" spans="1:25" ht="18.75" customHeight="1">
      <c r="A25" s="327" t="s">
        <v>301</v>
      </c>
      <c r="B25" s="325">
        <v>1133</v>
      </c>
      <c r="C25" s="322">
        <v>1191</v>
      </c>
      <c r="D25" s="321">
        <v>0</v>
      </c>
      <c r="E25" s="322">
        <v>0</v>
      </c>
      <c r="F25" s="321">
        <f t="shared" si="0"/>
        <v>2324</v>
      </c>
      <c r="G25" s="324">
        <f t="shared" si="1"/>
        <v>0.004649692488065656</v>
      </c>
      <c r="H25" s="325">
        <v>887</v>
      </c>
      <c r="I25" s="322">
        <v>924</v>
      </c>
      <c r="J25" s="321"/>
      <c r="K25" s="322"/>
      <c r="L25" s="321">
        <f t="shared" si="2"/>
        <v>1811</v>
      </c>
      <c r="M25" s="326">
        <f t="shared" si="3"/>
        <v>0.2832689122032026</v>
      </c>
      <c r="N25" s="325">
        <v>6927</v>
      </c>
      <c r="O25" s="322">
        <v>6096</v>
      </c>
      <c r="P25" s="321"/>
      <c r="Q25" s="322"/>
      <c r="R25" s="321">
        <f t="shared" si="4"/>
        <v>13023</v>
      </c>
      <c r="S25" s="324">
        <f t="shared" si="5"/>
        <v>0.004903658898429534</v>
      </c>
      <c r="T25" s="325">
        <v>4818</v>
      </c>
      <c r="U25" s="322">
        <v>4582</v>
      </c>
      <c r="V25" s="321"/>
      <c r="W25" s="322"/>
      <c r="X25" s="321">
        <f t="shared" si="6"/>
        <v>9400</v>
      </c>
      <c r="Y25" s="320">
        <f t="shared" si="7"/>
        <v>0.3854255319148936</v>
      </c>
    </row>
    <row r="26" spans="1:25" ht="18.75" customHeight="1">
      <c r="A26" s="327" t="s">
        <v>302</v>
      </c>
      <c r="B26" s="325">
        <v>434</v>
      </c>
      <c r="C26" s="322">
        <v>188</v>
      </c>
      <c r="D26" s="321">
        <v>0</v>
      </c>
      <c r="E26" s="322">
        <v>0</v>
      </c>
      <c r="F26" s="321">
        <f t="shared" si="0"/>
        <v>622</v>
      </c>
      <c r="G26" s="324">
        <f t="shared" si="1"/>
        <v>0.001244452980885042</v>
      </c>
      <c r="H26" s="325">
        <v>1843</v>
      </c>
      <c r="I26" s="322">
        <v>1542</v>
      </c>
      <c r="J26" s="321"/>
      <c r="K26" s="322"/>
      <c r="L26" s="321">
        <f t="shared" si="2"/>
        <v>3385</v>
      </c>
      <c r="M26" s="326">
        <f t="shared" si="3"/>
        <v>-0.8162481536189069</v>
      </c>
      <c r="N26" s="325">
        <v>4857</v>
      </c>
      <c r="O26" s="322">
        <v>2573</v>
      </c>
      <c r="P26" s="321"/>
      <c r="Q26" s="322"/>
      <c r="R26" s="321">
        <f t="shared" si="4"/>
        <v>7430</v>
      </c>
      <c r="S26" s="324">
        <f t="shared" si="5"/>
        <v>0.002797679921318547</v>
      </c>
      <c r="T26" s="325">
        <v>10295</v>
      </c>
      <c r="U26" s="322">
        <v>8750</v>
      </c>
      <c r="V26" s="321">
        <v>0</v>
      </c>
      <c r="W26" s="322"/>
      <c r="X26" s="321">
        <f t="shared" si="6"/>
        <v>19045</v>
      </c>
      <c r="Y26" s="320">
        <f t="shared" si="7"/>
        <v>-0.6098713573116303</v>
      </c>
    </row>
    <row r="27" spans="1:25" ht="18.75" customHeight="1" thickBot="1">
      <c r="A27" s="350" t="s">
        <v>286</v>
      </c>
      <c r="B27" s="347">
        <v>14105</v>
      </c>
      <c r="C27" s="346">
        <v>10687</v>
      </c>
      <c r="D27" s="345">
        <v>71</v>
      </c>
      <c r="E27" s="346">
        <v>26</v>
      </c>
      <c r="F27" s="345">
        <f t="shared" si="0"/>
        <v>24889</v>
      </c>
      <c r="G27" s="348">
        <f t="shared" si="1"/>
        <v>0.04979612578978748</v>
      </c>
      <c r="H27" s="347">
        <v>16274</v>
      </c>
      <c r="I27" s="346">
        <v>13870</v>
      </c>
      <c r="J27" s="345">
        <v>29</v>
      </c>
      <c r="K27" s="346">
        <v>19</v>
      </c>
      <c r="L27" s="345">
        <f t="shared" si="2"/>
        <v>30192</v>
      </c>
      <c r="M27" s="349">
        <f t="shared" si="3"/>
        <v>-0.17564255431902487</v>
      </c>
      <c r="N27" s="347">
        <v>80409</v>
      </c>
      <c r="O27" s="346">
        <v>57021</v>
      </c>
      <c r="P27" s="345">
        <v>169</v>
      </c>
      <c r="Q27" s="346">
        <v>85</v>
      </c>
      <c r="R27" s="345">
        <f t="shared" si="4"/>
        <v>137684</v>
      </c>
      <c r="S27" s="348">
        <f t="shared" si="5"/>
        <v>0.051843305825951924</v>
      </c>
      <c r="T27" s="347">
        <v>78515</v>
      </c>
      <c r="U27" s="346">
        <v>57240</v>
      </c>
      <c r="V27" s="345">
        <v>446</v>
      </c>
      <c r="W27" s="346">
        <v>479</v>
      </c>
      <c r="X27" s="345">
        <f t="shared" si="6"/>
        <v>136680</v>
      </c>
      <c r="Y27" s="344">
        <f t="shared" si="7"/>
        <v>0.007345624817091112</v>
      </c>
    </row>
    <row r="28" spans="1:25" s="328" customFormat="1" ht="18.75" customHeight="1">
      <c r="A28" s="335" t="s">
        <v>63</v>
      </c>
      <c r="B28" s="332">
        <f>SUM(B29:B44)</f>
        <v>71660</v>
      </c>
      <c r="C28" s="331">
        <f>SUM(C29:C44)</f>
        <v>72036</v>
      </c>
      <c r="D28" s="330">
        <f>SUM(D29:D44)</f>
        <v>93</v>
      </c>
      <c r="E28" s="331">
        <f>SUM(E29:E44)</f>
        <v>3</v>
      </c>
      <c r="F28" s="330">
        <f t="shared" si="0"/>
        <v>143792</v>
      </c>
      <c r="G28" s="333">
        <f t="shared" si="1"/>
        <v>0.28768871869360446</v>
      </c>
      <c r="H28" s="332">
        <f>SUM(H29:H44)</f>
        <v>59036</v>
      </c>
      <c r="I28" s="331">
        <f>SUM(I29:I44)</f>
        <v>59431</v>
      </c>
      <c r="J28" s="330">
        <f>SUM(J29:J44)</f>
        <v>828</v>
      </c>
      <c r="K28" s="331">
        <f>SUM(K29:K44)</f>
        <v>860</v>
      </c>
      <c r="L28" s="330">
        <f t="shared" si="2"/>
        <v>120155</v>
      </c>
      <c r="M28" s="334">
        <f t="shared" si="3"/>
        <v>0.19672090216803295</v>
      </c>
      <c r="N28" s="332">
        <f>SUM(N29:N44)</f>
        <v>386219</v>
      </c>
      <c r="O28" s="331">
        <f>SUM(O29:O44)</f>
        <v>375949</v>
      </c>
      <c r="P28" s="330">
        <f>SUM(P29:P44)</f>
        <v>2905</v>
      </c>
      <c r="Q28" s="331">
        <f>SUM(Q29:Q44)</f>
        <v>2565</v>
      </c>
      <c r="R28" s="330">
        <f t="shared" si="4"/>
        <v>767638</v>
      </c>
      <c r="S28" s="333">
        <f t="shared" si="5"/>
        <v>0.2890451439355487</v>
      </c>
      <c r="T28" s="332">
        <f>SUM(T29:T44)</f>
        <v>313121</v>
      </c>
      <c r="U28" s="331">
        <f>SUM(U29:U44)</f>
        <v>304451</v>
      </c>
      <c r="V28" s="330">
        <f>SUM(V29:V44)</f>
        <v>4808</v>
      </c>
      <c r="W28" s="331">
        <f>SUM(W29:W44)</f>
        <v>4353</v>
      </c>
      <c r="X28" s="330">
        <f t="shared" si="6"/>
        <v>626733</v>
      </c>
      <c r="Y28" s="329">
        <f t="shared" si="7"/>
        <v>0.22482460633156376</v>
      </c>
    </row>
    <row r="29" spans="1:25" ht="18.75" customHeight="1">
      <c r="A29" s="342" t="s">
        <v>303</v>
      </c>
      <c r="B29" s="339">
        <v>11917</v>
      </c>
      <c r="C29" s="337">
        <v>11669</v>
      </c>
      <c r="D29" s="338">
        <v>0</v>
      </c>
      <c r="E29" s="337">
        <v>0</v>
      </c>
      <c r="F29" s="338">
        <f t="shared" si="0"/>
        <v>23586</v>
      </c>
      <c r="G29" s="340">
        <f t="shared" si="1"/>
        <v>0.04718917686037718</v>
      </c>
      <c r="H29" s="339">
        <v>7074</v>
      </c>
      <c r="I29" s="337">
        <v>6727</v>
      </c>
      <c r="J29" s="338"/>
      <c r="K29" s="337"/>
      <c r="L29" s="338">
        <f t="shared" si="2"/>
        <v>13801</v>
      </c>
      <c r="M29" s="341">
        <f t="shared" si="3"/>
        <v>0.7090065937250924</v>
      </c>
      <c r="N29" s="339">
        <v>56684</v>
      </c>
      <c r="O29" s="337">
        <v>57483</v>
      </c>
      <c r="P29" s="338">
        <v>328</v>
      </c>
      <c r="Q29" s="337">
        <v>3</v>
      </c>
      <c r="R29" s="338">
        <f t="shared" si="4"/>
        <v>114498</v>
      </c>
      <c r="S29" s="340">
        <f t="shared" si="5"/>
        <v>0.04311288770270942</v>
      </c>
      <c r="T29" s="343">
        <v>34262</v>
      </c>
      <c r="U29" s="337">
        <v>34184</v>
      </c>
      <c r="V29" s="338">
        <v>234</v>
      </c>
      <c r="W29" s="337">
        <v>234</v>
      </c>
      <c r="X29" s="338">
        <f t="shared" si="6"/>
        <v>68914</v>
      </c>
      <c r="Y29" s="336">
        <f t="shared" si="7"/>
        <v>0.6614621121978117</v>
      </c>
    </row>
    <row r="30" spans="1:25" ht="18.75" customHeight="1">
      <c r="A30" s="342" t="s">
        <v>304</v>
      </c>
      <c r="B30" s="339">
        <v>11411</v>
      </c>
      <c r="C30" s="337">
        <v>12073</v>
      </c>
      <c r="D30" s="338">
        <v>0</v>
      </c>
      <c r="E30" s="337">
        <v>0</v>
      </c>
      <c r="F30" s="338">
        <f t="shared" si="0"/>
        <v>23484</v>
      </c>
      <c r="G30" s="340">
        <f t="shared" si="1"/>
        <v>0.04698510257733815</v>
      </c>
      <c r="H30" s="339">
        <v>9977</v>
      </c>
      <c r="I30" s="337">
        <v>9689</v>
      </c>
      <c r="J30" s="338">
        <v>95</v>
      </c>
      <c r="K30" s="337">
        <v>96</v>
      </c>
      <c r="L30" s="338">
        <f t="shared" si="2"/>
        <v>19857</v>
      </c>
      <c r="M30" s="341">
        <f t="shared" si="3"/>
        <v>0.18265599033086577</v>
      </c>
      <c r="N30" s="339">
        <v>61181</v>
      </c>
      <c r="O30" s="337">
        <v>63161</v>
      </c>
      <c r="P30" s="338">
        <v>9</v>
      </c>
      <c r="Q30" s="337">
        <v>6</v>
      </c>
      <c r="R30" s="338">
        <f t="shared" si="4"/>
        <v>124357</v>
      </c>
      <c r="S30" s="340">
        <f t="shared" si="5"/>
        <v>0.04682517926990721</v>
      </c>
      <c r="T30" s="343">
        <v>51632</v>
      </c>
      <c r="U30" s="337">
        <v>52148</v>
      </c>
      <c r="V30" s="338">
        <v>95</v>
      </c>
      <c r="W30" s="337">
        <v>96</v>
      </c>
      <c r="X30" s="338">
        <f t="shared" si="6"/>
        <v>103971</v>
      </c>
      <c r="Y30" s="336">
        <f t="shared" si="7"/>
        <v>0.19607390522357204</v>
      </c>
    </row>
    <row r="31" spans="1:25" ht="18.75" customHeight="1">
      <c r="A31" s="342" t="s">
        <v>305</v>
      </c>
      <c r="B31" s="339">
        <v>7410</v>
      </c>
      <c r="C31" s="337">
        <v>7728</v>
      </c>
      <c r="D31" s="338">
        <v>0</v>
      </c>
      <c r="E31" s="337">
        <v>0</v>
      </c>
      <c r="F31" s="338">
        <f t="shared" si="0"/>
        <v>15138</v>
      </c>
      <c r="G31" s="340">
        <f t="shared" si="1"/>
        <v>0.030287024476909594</v>
      </c>
      <c r="H31" s="339">
        <v>6301</v>
      </c>
      <c r="I31" s="337">
        <v>6293</v>
      </c>
      <c r="J31" s="338"/>
      <c r="K31" s="337">
        <v>0</v>
      </c>
      <c r="L31" s="338">
        <f t="shared" si="2"/>
        <v>12594</v>
      </c>
      <c r="M31" s="341">
        <f t="shared" si="3"/>
        <v>0.2020009528346831</v>
      </c>
      <c r="N31" s="339">
        <v>32045</v>
      </c>
      <c r="O31" s="337">
        <v>32162</v>
      </c>
      <c r="P31" s="338">
        <v>2</v>
      </c>
      <c r="Q31" s="337">
        <v>2</v>
      </c>
      <c r="R31" s="338">
        <f t="shared" si="4"/>
        <v>64211</v>
      </c>
      <c r="S31" s="340">
        <f t="shared" si="5"/>
        <v>0.024177903826081457</v>
      </c>
      <c r="T31" s="343">
        <v>36023</v>
      </c>
      <c r="U31" s="337">
        <v>33232</v>
      </c>
      <c r="V31" s="338">
        <v>289</v>
      </c>
      <c r="W31" s="337">
        <v>172</v>
      </c>
      <c r="X31" s="338">
        <f t="shared" si="6"/>
        <v>69716</v>
      </c>
      <c r="Y31" s="336">
        <f t="shared" si="7"/>
        <v>-0.07896322221584717</v>
      </c>
    </row>
    <row r="32" spans="1:25" ht="18.75" customHeight="1">
      <c r="A32" s="342" t="s">
        <v>306</v>
      </c>
      <c r="B32" s="339">
        <v>5570</v>
      </c>
      <c r="C32" s="337">
        <v>5964</v>
      </c>
      <c r="D32" s="338">
        <v>0</v>
      </c>
      <c r="E32" s="337">
        <v>0</v>
      </c>
      <c r="F32" s="338">
        <f t="shared" si="0"/>
        <v>11534</v>
      </c>
      <c r="G32" s="340">
        <f t="shared" si="1"/>
        <v>0.02307639980953067</v>
      </c>
      <c r="H32" s="339">
        <v>254</v>
      </c>
      <c r="I32" s="337">
        <v>238</v>
      </c>
      <c r="J32" s="338"/>
      <c r="K32" s="337"/>
      <c r="L32" s="338">
        <f t="shared" si="2"/>
        <v>492</v>
      </c>
      <c r="M32" s="341">
        <f t="shared" si="3"/>
        <v>22.443089430894307</v>
      </c>
      <c r="N32" s="339">
        <v>30042</v>
      </c>
      <c r="O32" s="337">
        <v>29800</v>
      </c>
      <c r="P32" s="338"/>
      <c r="Q32" s="337">
        <v>0</v>
      </c>
      <c r="R32" s="338">
        <f t="shared" si="4"/>
        <v>59842</v>
      </c>
      <c r="S32" s="340">
        <f t="shared" si="5"/>
        <v>0.022532807786210564</v>
      </c>
      <c r="T32" s="343">
        <v>1817</v>
      </c>
      <c r="U32" s="337">
        <v>1362</v>
      </c>
      <c r="V32" s="338"/>
      <c r="W32" s="337"/>
      <c r="X32" s="338">
        <f t="shared" si="6"/>
        <v>3179</v>
      </c>
      <c r="Y32" s="336">
        <f t="shared" si="7"/>
        <v>17.824158540421518</v>
      </c>
    </row>
    <row r="33" spans="1:25" ht="18.75" customHeight="1">
      <c r="A33" s="342" t="s">
        <v>307</v>
      </c>
      <c r="B33" s="339">
        <v>4680</v>
      </c>
      <c r="C33" s="337">
        <v>5091</v>
      </c>
      <c r="D33" s="338">
        <v>0</v>
      </c>
      <c r="E33" s="337">
        <v>0</v>
      </c>
      <c r="F33" s="338">
        <f t="shared" si="0"/>
        <v>9771</v>
      </c>
      <c r="G33" s="340">
        <f t="shared" si="1"/>
        <v>0.019549115878179656</v>
      </c>
      <c r="H33" s="339">
        <v>4248</v>
      </c>
      <c r="I33" s="337">
        <v>4091</v>
      </c>
      <c r="J33" s="338"/>
      <c r="K33" s="337">
        <v>0</v>
      </c>
      <c r="L33" s="338">
        <f t="shared" si="2"/>
        <v>8339</v>
      </c>
      <c r="M33" s="341">
        <f t="shared" si="3"/>
        <v>0.17172322820482067</v>
      </c>
      <c r="N33" s="339">
        <v>28180</v>
      </c>
      <c r="O33" s="337">
        <v>28490</v>
      </c>
      <c r="P33" s="338">
        <v>92</v>
      </c>
      <c r="Q33" s="337">
        <v>109</v>
      </c>
      <c r="R33" s="338">
        <f t="shared" si="4"/>
        <v>56871</v>
      </c>
      <c r="S33" s="340">
        <f t="shared" si="5"/>
        <v>0.02141411235603056</v>
      </c>
      <c r="T33" s="343">
        <v>22096</v>
      </c>
      <c r="U33" s="337">
        <v>22073</v>
      </c>
      <c r="V33" s="338"/>
      <c r="W33" s="337">
        <v>0</v>
      </c>
      <c r="X33" s="338">
        <f t="shared" si="6"/>
        <v>44169</v>
      </c>
      <c r="Y33" s="336">
        <f t="shared" si="7"/>
        <v>0.2875772600692794</v>
      </c>
    </row>
    <row r="34" spans="1:25" ht="18.75" customHeight="1">
      <c r="A34" s="342" t="s">
        <v>308</v>
      </c>
      <c r="B34" s="339">
        <v>4478</v>
      </c>
      <c r="C34" s="337">
        <v>4886</v>
      </c>
      <c r="D34" s="338">
        <v>0</v>
      </c>
      <c r="E34" s="337">
        <v>0</v>
      </c>
      <c r="F34" s="338">
        <f t="shared" si="0"/>
        <v>9364</v>
      </c>
      <c r="G34" s="340">
        <f t="shared" si="1"/>
        <v>0.01873481947428864</v>
      </c>
      <c r="H34" s="339">
        <v>2729</v>
      </c>
      <c r="I34" s="337">
        <v>2983</v>
      </c>
      <c r="J34" s="338"/>
      <c r="K34" s="337">
        <v>0</v>
      </c>
      <c r="L34" s="338">
        <f t="shared" si="2"/>
        <v>5712</v>
      </c>
      <c r="M34" s="341">
        <f t="shared" si="3"/>
        <v>0.6393557422969187</v>
      </c>
      <c r="N34" s="339">
        <v>28040</v>
      </c>
      <c r="O34" s="337">
        <v>26518</v>
      </c>
      <c r="P34" s="338"/>
      <c r="Q34" s="337">
        <v>0</v>
      </c>
      <c r="R34" s="338">
        <f t="shared" si="4"/>
        <v>54558</v>
      </c>
      <c r="S34" s="340">
        <f t="shared" si="5"/>
        <v>0.020543179158451854</v>
      </c>
      <c r="T34" s="343">
        <v>14903</v>
      </c>
      <c r="U34" s="337">
        <v>14702</v>
      </c>
      <c r="V34" s="338"/>
      <c r="W34" s="337">
        <v>0</v>
      </c>
      <c r="X34" s="338">
        <f t="shared" si="6"/>
        <v>29605</v>
      </c>
      <c r="Y34" s="336">
        <f t="shared" si="7"/>
        <v>0.8428643810167202</v>
      </c>
    </row>
    <row r="35" spans="1:25" ht="18.75" customHeight="1">
      <c r="A35" s="342" t="s">
        <v>309</v>
      </c>
      <c r="B35" s="339">
        <v>3647</v>
      </c>
      <c r="C35" s="337">
        <v>4106</v>
      </c>
      <c r="D35" s="338">
        <v>0</v>
      </c>
      <c r="E35" s="337">
        <v>0</v>
      </c>
      <c r="F35" s="338">
        <f t="shared" si="0"/>
        <v>7753</v>
      </c>
      <c r="G35" s="340">
        <f t="shared" si="1"/>
        <v>0.01551164623923108</v>
      </c>
      <c r="H35" s="339">
        <v>4543</v>
      </c>
      <c r="I35" s="337">
        <v>5282</v>
      </c>
      <c r="J35" s="338"/>
      <c r="K35" s="337"/>
      <c r="L35" s="338">
        <f t="shared" si="2"/>
        <v>9825</v>
      </c>
      <c r="M35" s="341">
        <f t="shared" si="3"/>
        <v>-0.21089058524173032</v>
      </c>
      <c r="N35" s="339">
        <v>21020</v>
      </c>
      <c r="O35" s="337">
        <v>21571</v>
      </c>
      <c r="P35" s="338"/>
      <c r="Q35" s="337"/>
      <c r="R35" s="338">
        <f t="shared" si="4"/>
        <v>42591</v>
      </c>
      <c r="S35" s="340">
        <f t="shared" si="5"/>
        <v>0.016037144754896128</v>
      </c>
      <c r="T35" s="343">
        <v>24283</v>
      </c>
      <c r="U35" s="337">
        <v>26096</v>
      </c>
      <c r="V35" s="338"/>
      <c r="W35" s="337"/>
      <c r="X35" s="338">
        <f t="shared" si="6"/>
        <v>50379</v>
      </c>
      <c r="Y35" s="336">
        <f t="shared" si="7"/>
        <v>-0.15458822128267735</v>
      </c>
    </row>
    <row r="36" spans="1:25" ht="18.75" customHeight="1">
      <c r="A36" s="342" t="s">
        <v>310</v>
      </c>
      <c r="B36" s="339">
        <v>2013</v>
      </c>
      <c r="C36" s="337">
        <v>2359</v>
      </c>
      <c r="D36" s="338">
        <v>0</v>
      </c>
      <c r="E36" s="337">
        <v>0</v>
      </c>
      <c r="F36" s="338">
        <f t="shared" si="0"/>
        <v>4372</v>
      </c>
      <c r="G36" s="340">
        <f t="shared" si="1"/>
        <v>0.008747183974966887</v>
      </c>
      <c r="H36" s="339">
        <v>1836</v>
      </c>
      <c r="I36" s="337">
        <v>1918</v>
      </c>
      <c r="J36" s="338">
        <v>2</v>
      </c>
      <c r="K36" s="337">
        <v>0</v>
      </c>
      <c r="L36" s="338">
        <f t="shared" si="2"/>
        <v>3756</v>
      </c>
      <c r="M36" s="341">
        <f t="shared" si="3"/>
        <v>0.16400425985090528</v>
      </c>
      <c r="N36" s="339">
        <v>12660</v>
      </c>
      <c r="O36" s="337">
        <v>13821</v>
      </c>
      <c r="P36" s="338">
        <v>150</v>
      </c>
      <c r="Q36" s="337">
        <v>388</v>
      </c>
      <c r="R36" s="338">
        <f t="shared" si="4"/>
        <v>27019</v>
      </c>
      <c r="S36" s="340">
        <f t="shared" si="5"/>
        <v>0.01017368960889715</v>
      </c>
      <c r="T36" s="343">
        <v>8711</v>
      </c>
      <c r="U36" s="337">
        <v>8961</v>
      </c>
      <c r="V36" s="338">
        <v>2</v>
      </c>
      <c r="W36" s="337">
        <v>0</v>
      </c>
      <c r="X36" s="338">
        <f t="shared" si="6"/>
        <v>17674</v>
      </c>
      <c r="Y36" s="336">
        <f t="shared" si="7"/>
        <v>0.5287427860133529</v>
      </c>
    </row>
    <row r="37" spans="1:25" ht="18.75" customHeight="1">
      <c r="A37" s="342" t="s">
        <v>311</v>
      </c>
      <c r="B37" s="339">
        <v>1539</v>
      </c>
      <c r="C37" s="337">
        <v>1634</v>
      </c>
      <c r="D37" s="338">
        <v>0</v>
      </c>
      <c r="E37" s="337">
        <v>0</v>
      </c>
      <c r="F37" s="338">
        <f t="shared" si="0"/>
        <v>3173</v>
      </c>
      <c r="G37" s="340">
        <f t="shared" si="1"/>
        <v>0.006348310785125786</v>
      </c>
      <c r="H37" s="339">
        <v>1534</v>
      </c>
      <c r="I37" s="337">
        <v>1434</v>
      </c>
      <c r="J37" s="338"/>
      <c r="K37" s="337"/>
      <c r="L37" s="338">
        <f t="shared" si="2"/>
        <v>2968</v>
      </c>
      <c r="M37" s="341">
        <f t="shared" si="3"/>
        <v>0.06907008086253374</v>
      </c>
      <c r="N37" s="339">
        <v>8244</v>
      </c>
      <c r="O37" s="337">
        <v>7686</v>
      </c>
      <c r="P37" s="338"/>
      <c r="Q37" s="337">
        <v>0</v>
      </c>
      <c r="R37" s="338">
        <f t="shared" si="4"/>
        <v>15930</v>
      </c>
      <c r="S37" s="340">
        <f t="shared" si="5"/>
        <v>0.0059982558743747584</v>
      </c>
      <c r="T37" s="343">
        <v>9279</v>
      </c>
      <c r="U37" s="337">
        <v>8746</v>
      </c>
      <c r="V37" s="338"/>
      <c r="W37" s="337"/>
      <c r="X37" s="338">
        <f t="shared" si="6"/>
        <v>18025</v>
      </c>
      <c r="Y37" s="336">
        <f t="shared" si="7"/>
        <v>-0.11622746185852983</v>
      </c>
    </row>
    <row r="38" spans="1:25" ht="18.75" customHeight="1">
      <c r="A38" s="342" t="s">
        <v>312</v>
      </c>
      <c r="B38" s="339">
        <v>1662</v>
      </c>
      <c r="C38" s="337">
        <v>1425</v>
      </c>
      <c r="D38" s="338">
        <v>0</v>
      </c>
      <c r="E38" s="337">
        <v>0</v>
      </c>
      <c r="F38" s="338">
        <f t="shared" si="0"/>
        <v>3087</v>
      </c>
      <c r="G38" s="340">
        <f t="shared" si="1"/>
        <v>0.006176248154328176</v>
      </c>
      <c r="H38" s="339">
        <v>3097</v>
      </c>
      <c r="I38" s="337">
        <v>2837</v>
      </c>
      <c r="J38" s="338"/>
      <c r="K38" s="337"/>
      <c r="L38" s="338">
        <f t="shared" si="2"/>
        <v>5934</v>
      </c>
      <c r="M38" s="341">
        <f t="shared" si="3"/>
        <v>-0.4797775530839231</v>
      </c>
      <c r="N38" s="339">
        <v>13083</v>
      </c>
      <c r="O38" s="337">
        <v>12176</v>
      </c>
      <c r="P38" s="338">
        <v>4</v>
      </c>
      <c r="Q38" s="337"/>
      <c r="R38" s="338">
        <f t="shared" si="4"/>
        <v>25263</v>
      </c>
      <c r="S38" s="340">
        <f t="shared" si="5"/>
        <v>0.009512488270830477</v>
      </c>
      <c r="T38" s="343">
        <v>11282</v>
      </c>
      <c r="U38" s="337">
        <v>10618</v>
      </c>
      <c r="V38" s="338">
        <v>6</v>
      </c>
      <c r="W38" s="337">
        <v>2</v>
      </c>
      <c r="X38" s="338">
        <f t="shared" si="6"/>
        <v>21908</v>
      </c>
      <c r="Y38" s="336">
        <f t="shared" si="7"/>
        <v>0.15314040533138584</v>
      </c>
    </row>
    <row r="39" spans="1:25" ht="18.75" customHeight="1">
      <c r="A39" s="342" t="s">
        <v>313</v>
      </c>
      <c r="B39" s="339">
        <v>900</v>
      </c>
      <c r="C39" s="337">
        <v>899</v>
      </c>
      <c r="D39" s="338">
        <v>0</v>
      </c>
      <c r="E39" s="337">
        <v>0</v>
      </c>
      <c r="F39" s="338">
        <f t="shared" si="0"/>
        <v>1799</v>
      </c>
      <c r="G39" s="340">
        <f t="shared" si="1"/>
        <v>0.0035993101488941974</v>
      </c>
      <c r="H39" s="339">
        <v>863</v>
      </c>
      <c r="I39" s="337">
        <v>852</v>
      </c>
      <c r="J39" s="338"/>
      <c r="K39" s="337"/>
      <c r="L39" s="338">
        <f t="shared" si="2"/>
        <v>1715</v>
      </c>
      <c r="M39" s="341">
        <f t="shared" si="3"/>
        <v>0.048979591836734615</v>
      </c>
      <c r="N39" s="339">
        <v>4976</v>
      </c>
      <c r="O39" s="337">
        <v>4711</v>
      </c>
      <c r="P39" s="338"/>
      <c r="Q39" s="337">
        <v>0</v>
      </c>
      <c r="R39" s="338">
        <f t="shared" si="4"/>
        <v>9687</v>
      </c>
      <c r="S39" s="340">
        <f t="shared" si="5"/>
        <v>0.0036475269714418257</v>
      </c>
      <c r="T39" s="343">
        <v>4325</v>
      </c>
      <c r="U39" s="337">
        <v>4278</v>
      </c>
      <c r="V39" s="338"/>
      <c r="W39" s="337"/>
      <c r="X39" s="338">
        <f t="shared" si="6"/>
        <v>8603</v>
      </c>
      <c r="Y39" s="336">
        <f t="shared" si="7"/>
        <v>0.1260025572474719</v>
      </c>
    </row>
    <row r="40" spans="1:25" ht="18.75" customHeight="1">
      <c r="A40" s="342" t="s">
        <v>314</v>
      </c>
      <c r="B40" s="339">
        <v>789</v>
      </c>
      <c r="C40" s="337">
        <v>862</v>
      </c>
      <c r="D40" s="338">
        <v>29</v>
      </c>
      <c r="E40" s="337">
        <v>0</v>
      </c>
      <c r="F40" s="338">
        <f t="shared" si="0"/>
        <v>1680</v>
      </c>
      <c r="G40" s="340">
        <f t="shared" si="1"/>
        <v>0.003361223485348667</v>
      </c>
      <c r="H40" s="339">
        <v>870</v>
      </c>
      <c r="I40" s="337">
        <v>794</v>
      </c>
      <c r="J40" s="338"/>
      <c r="K40" s="337">
        <v>0</v>
      </c>
      <c r="L40" s="338">
        <f t="shared" si="2"/>
        <v>1664</v>
      </c>
      <c r="M40" s="341">
        <f t="shared" si="3"/>
        <v>0.009615384615384581</v>
      </c>
      <c r="N40" s="339">
        <v>5261</v>
      </c>
      <c r="O40" s="337">
        <v>4254</v>
      </c>
      <c r="P40" s="338">
        <v>31</v>
      </c>
      <c r="Q40" s="337">
        <v>0</v>
      </c>
      <c r="R40" s="338">
        <f t="shared" si="4"/>
        <v>9546</v>
      </c>
      <c r="S40" s="340">
        <f t="shared" si="5"/>
        <v>0.0035944350644558343</v>
      </c>
      <c r="T40" s="343">
        <v>5971</v>
      </c>
      <c r="U40" s="337">
        <v>4716</v>
      </c>
      <c r="V40" s="338">
        <v>0</v>
      </c>
      <c r="W40" s="337">
        <v>9</v>
      </c>
      <c r="X40" s="338">
        <f t="shared" si="6"/>
        <v>10696</v>
      </c>
      <c r="Y40" s="336">
        <f t="shared" si="7"/>
        <v>-0.1075168287210172</v>
      </c>
    </row>
    <row r="41" spans="1:25" ht="18.75" customHeight="1">
      <c r="A41" s="342" t="s">
        <v>315</v>
      </c>
      <c r="B41" s="339">
        <v>794</v>
      </c>
      <c r="C41" s="337">
        <v>305</v>
      </c>
      <c r="D41" s="338">
        <v>0</v>
      </c>
      <c r="E41" s="337">
        <v>0</v>
      </c>
      <c r="F41" s="338">
        <f aca="true" t="shared" si="8" ref="F41:F73">SUM(B41:E41)</f>
        <v>1099</v>
      </c>
      <c r="G41" s="340">
        <f aca="true" t="shared" si="9" ref="G41:G73">F41/$F$9</f>
        <v>0.002198800363332253</v>
      </c>
      <c r="H41" s="339">
        <v>1001</v>
      </c>
      <c r="I41" s="337">
        <v>893</v>
      </c>
      <c r="J41" s="338"/>
      <c r="K41" s="337"/>
      <c r="L41" s="338">
        <f aca="true" t="shared" si="10" ref="L41:L73">SUM(H41:K41)</f>
        <v>1894</v>
      </c>
      <c r="M41" s="341">
        <f aca="true" t="shared" si="11" ref="M41:M73">IF(ISERROR(F41/L41-1),"         /0",(F41/L41-1))</f>
        <v>-0.4197465681098205</v>
      </c>
      <c r="N41" s="339">
        <v>4175</v>
      </c>
      <c r="O41" s="337">
        <v>2036</v>
      </c>
      <c r="P41" s="338"/>
      <c r="Q41" s="337"/>
      <c r="R41" s="338">
        <f aca="true" t="shared" si="12" ref="R41:R73">SUM(N41:Q41)</f>
        <v>6211</v>
      </c>
      <c r="S41" s="340">
        <f aca="true" t="shared" si="13" ref="S41:S73">R41/$R$9</f>
        <v>0.0023386796758155443</v>
      </c>
      <c r="T41" s="343">
        <v>4498</v>
      </c>
      <c r="U41" s="337">
        <v>4001</v>
      </c>
      <c r="V41" s="338"/>
      <c r="W41" s="337"/>
      <c r="X41" s="338">
        <f aca="true" t="shared" si="14" ref="X41:X73">SUM(T41:W41)</f>
        <v>8499</v>
      </c>
      <c r="Y41" s="336">
        <f aca="true" t="shared" si="15" ref="Y41:Y73">IF(ISERROR(R41/X41-1),"         /0",(R41/X41-1))</f>
        <v>-0.2692081421343687</v>
      </c>
    </row>
    <row r="42" spans="1:25" ht="18.75" customHeight="1">
      <c r="A42" s="342" t="s">
        <v>316</v>
      </c>
      <c r="B42" s="339">
        <v>320</v>
      </c>
      <c r="C42" s="337">
        <v>348</v>
      </c>
      <c r="D42" s="338">
        <v>0</v>
      </c>
      <c r="E42" s="337">
        <v>0</v>
      </c>
      <c r="F42" s="338">
        <f t="shared" si="8"/>
        <v>668</v>
      </c>
      <c r="G42" s="340">
        <f t="shared" si="9"/>
        <v>0.0013364864810791128</v>
      </c>
      <c r="H42" s="339">
        <v>411</v>
      </c>
      <c r="I42" s="337">
        <v>406</v>
      </c>
      <c r="J42" s="338"/>
      <c r="K42" s="337"/>
      <c r="L42" s="338">
        <f t="shared" si="10"/>
        <v>817</v>
      </c>
      <c r="M42" s="341">
        <f t="shared" si="11"/>
        <v>-0.182374541003672</v>
      </c>
      <c r="N42" s="339">
        <v>1955</v>
      </c>
      <c r="O42" s="337">
        <v>1960</v>
      </c>
      <c r="P42" s="338">
        <v>8</v>
      </c>
      <c r="Q42" s="337"/>
      <c r="R42" s="338">
        <f t="shared" si="12"/>
        <v>3923</v>
      </c>
      <c r="S42" s="340">
        <f t="shared" si="13"/>
        <v>0.001477159936922296</v>
      </c>
      <c r="T42" s="343">
        <v>3693</v>
      </c>
      <c r="U42" s="337">
        <v>2871</v>
      </c>
      <c r="V42" s="338">
        <v>49</v>
      </c>
      <c r="W42" s="337">
        <v>4</v>
      </c>
      <c r="X42" s="338">
        <f t="shared" si="14"/>
        <v>6617</v>
      </c>
      <c r="Y42" s="336">
        <f t="shared" si="15"/>
        <v>-0.40713314190720873</v>
      </c>
    </row>
    <row r="43" spans="1:25" ht="18.75" customHeight="1">
      <c r="A43" s="342" t="s">
        <v>317</v>
      </c>
      <c r="B43" s="339">
        <v>257</v>
      </c>
      <c r="C43" s="337">
        <v>265</v>
      </c>
      <c r="D43" s="338">
        <v>0</v>
      </c>
      <c r="E43" s="337">
        <v>0</v>
      </c>
      <c r="F43" s="338">
        <f t="shared" si="8"/>
        <v>522</v>
      </c>
      <c r="G43" s="340">
        <f t="shared" si="9"/>
        <v>0.001044380154376193</v>
      </c>
      <c r="H43" s="339">
        <v>317</v>
      </c>
      <c r="I43" s="337">
        <v>326</v>
      </c>
      <c r="J43" s="338"/>
      <c r="K43" s="337"/>
      <c r="L43" s="338">
        <f t="shared" si="10"/>
        <v>643</v>
      </c>
      <c r="M43" s="341">
        <f t="shared" si="11"/>
        <v>-0.18818040435458783</v>
      </c>
      <c r="N43" s="339">
        <v>1488</v>
      </c>
      <c r="O43" s="337">
        <v>1433</v>
      </c>
      <c r="P43" s="338"/>
      <c r="Q43" s="337"/>
      <c r="R43" s="338">
        <f t="shared" si="12"/>
        <v>2921</v>
      </c>
      <c r="S43" s="340">
        <f t="shared" si="13"/>
        <v>0.0010998685128090816</v>
      </c>
      <c r="T43" s="343">
        <v>2330</v>
      </c>
      <c r="U43" s="337">
        <v>1737</v>
      </c>
      <c r="V43" s="338"/>
      <c r="W43" s="337">
        <v>13</v>
      </c>
      <c r="X43" s="338">
        <f t="shared" si="14"/>
        <v>4080</v>
      </c>
      <c r="Y43" s="336">
        <f t="shared" si="15"/>
        <v>-0.2840686274509804</v>
      </c>
    </row>
    <row r="44" spans="1:25" ht="18.75" customHeight="1" thickBot="1">
      <c r="A44" s="342" t="s">
        <v>286</v>
      </c>
      <c r="B44" s="339">
        <v>14273</v>
      </c>
      <c r="C44" s="337">
        <v>12422</v>
      </c>
      <c r="D44" s="338">
        <v>64</v>
      </c>
      <c r="E44" s="337">
        <v>3</v>
      </c>
      <c r="F44" s="338">
        <f t="shared" si="8"/>
        <v>26762</v>
      </c>
      <c r="G44" s="340">
        <f t="shared" si="9"/>
        <v>0.053543489830298226</v>
      </c>
      <c r="H44" s="339">
        <v>13981</v>
      </c>
      <c r="I44" s="337">
        <v>14668</v>
      </c>
      <c r="J44" s="338">
        <v>731</v>
      </c>
      <c r="K44" s="337">
        <v>764</v>
      </c>
      <c r="L44" s="338">
        <f t="shared" si="10"/>
        <v>30144</v>
      </c>
      <c r="M44" s="341">
        <f t="shared" si="11"/>
        <v>-0.11219479830148615</v>
      </c>
      <c r="N44" s="339">
        <v>77185</v>
      </c>
      <c r="O44" s="337">
        <v>68687</v>
      </c>
      <c r="P44" s="338">
        <v>2281</v>
      </c>
      <c r="Q44" s="337">
        <v>2057</v>
      </c>
      <c r="R44" s="338">
        <f t="shared" si="12"/>
        <v>150210</v>
      </c>
      <c r="S44" s="340">
        <f t="shared" si="13"/>
        <v>0.056559825165714527</v>
      </c>
      <c r="T44" s="343">
        <v>78016</v>
      </c>
      <c r="U44" s="337">
        <v>74726</v>
      </c>
      <c r="V44" s="338">
        <v>4133</v>
      </c>
      <c r="W44" s="337">
        <v>3823</v>
      </c>
      <c r="X44" s="338">
        <f t="shared" si="14"/>
        <v>160698</v>
      </c>
      <c r="Y44" s="336">
        <f t="shared" si="15"/>
        <v>-0.06526528021506184</v>
      </c>
    </row>
    <row r="45" spans="1:25" s="328" customFormat="1" ht="18.75" customHeight="1">
      <c r="A45" s="335" t="s">
        <v>62</v>
      </c>
      <c r="B45" s="332">
        <f>SUM(B46:B56)</f>
        <v>39021</v>
      </c>
      <c r="C45" s="331">
        <f>SUM(C46:C56)</f>
        <v>29827</v>
      </c>
      <c r="D45" s="330">
        <f>SUM(D46:D56)</f>
        <v>11</v>
      </c>
      <c r="E45" s="331">
        <f>SUM(E46:E56)</f>
        <v>0</v>
      </c>
      <c r="F45" s="330">
        <f t="shared" si="8"/>
        <v>68859</v>
      </c>
      <c r="G45" s="333">
        <f t="shared" si="9"/>
        <v>0.13776814760572847</v>
      </c>
      <c r="H45" s="332">
        <f>SUM(H46:H56)</f>
        <v>30058</v>
      </c>
      <c r="I45" s="331">
        <f>SUM(I46:I56)</f>
        <v>25099</v>
      </c>
      <c r="J45" s="330">
        <f>SUM(J46:J56)</f>
        <v>14</v>
      </c>
      <c r="K45" s="331">
        <f>SUM(K46:K56)</f>
        <v>11</v>
      </c>
      <c r="L45" s="330">
        <f t="shared" si="10"/>
        <v>55182</v>
      </c>
      <c r="M45" s="334">
        <f t="shared" si="11"/>
        <v>0.24785256061759275</v>
      </c>
      <c r="N45" s="332">
        <f>SUM(N46:N56)</f>
        <v>214647</v>
      </c>
      <c r="O45" s="331">
        <f>SUM(O46:O56)</f>
        <v>168477</v>
      </c>
      <c r="P45" s="330">
        <f>SUM(P46:P56)</f>
        <v>128</v>
      </c>
      <c r="Q45" s="331">
        <f>SUM(Q46:Q56)</f>
        <v>23</v>
      </c>
      <c r="R45" s="330">
        <f t="shared" si="12"/>
        <v>383275</v>
      </c>
      <c r="S45" s="333">
        <f t="shared" si="13"/>
        <v>0.14431773510677876</v>
      </c>
      <c r="T45" s="332">
        <f>SUM(T46:T56)</f>
        <v>163934</v>
      </c>
      <c r="U45" s="331">
        <f>SUM(U46:U56)</f>
        <v>127033</v>
      </c>
      <c r="V45" s="330">
        <f>SUM(V46:V56)</f>
        <v>114</v>
      </c>
      <c r="W45" s="331">
        <f>SUM(W46:W56)</f>
        <v>17</v>
      </c>
      <c r="X45" s="330">
        <f t="shared" si="14"/>
        <v>291098</v>
      </c>
      <c r="Y45" s="329">
        <f t="shared" si="15"/>
        <v>0.31665281108080445</v>
      </c>
    </row>
    <row r="46" spans="1:25" ht="18.75" customHeight="1">
      <c r="A46" s="342" t="s">
        <v>318</v>
      </c>
      <c r="B46" s="339">
        <v>15712</v>
      </c>
      <c r="C46" s="337">
        <v>12287</v>
      </c>
      <c r="D46" s="338">
        <v>0</v>
      </c>
      <c r="E46" s="337">
        <v>0</v>
      </c>
      <c r="F46" s="338">
        <f t="shared" si="8"/>
        <v>27999</v>
      </c>
      <c r="G46" s="340">
        <f t="shared" si="9"/>
        <v>0.056018390694212696</v>
      </c>
      <c r="H46" s="339">
        <v>12447</v>
      </c>
      <c r="I46" s="337">
        <v>11393</v>
      </c>
      <c r="J46" s="338"/>
      <c r="K46" s="337"/>
      <c r="L46" s="338">
        <f t="shared" si="10"/>
        <v>23840</v>
      </c>
      <c r="M46" s="341">
        <f t="shared" si="11"/>
        <v>0.1744546979865771</v>
      </c>
      <c r="N46" s="339">
        <v>86079</v>
      </c>
      <c r="O46" s="337">
        <v>73047</v>
      </c>
      <c r="P46" s="338"/>
      <c r="Q46" s="337"/>
      <c r="R46" s="338">
        <f t="shared" si="12"/>
        <v>159126</v>
      </c>
      <c r="S46" s="340">
        <f t="shared" si="13"/>
        <v>0.059917041071296785</v>
      </c>
      <c r="T46" s="339">
        <v>64489</v>
      </c>
      <c r="U46" s="337">
        <v>57522</v>
      </c>
      <c r="V46" s="338"/>
      <c r="W46" s="337"/>
      <c r="X46" s="321">
        <f t="shared" si="14"/>
        <v>122011</v>
      </c>
      <c r="Y46" s="336">
        <f t="shared" si="15"/>
        <v>0.30419388415798565</v>
      </c>
    </row>
    <row r="47" spans="1:25" ht="18.75" customHeight="1">
      <c r="A47" s="342" t="s">
        <v>319</v>
      </c>
      <c r="B47" s="339">
        <v>6402</v>
      </c>
      <c r="C47" s="337">
        <v>5716</v>
      </c>
      <c r="D47" s="338">
        <v>0</v>
      </c>
      <c r="E47" s="337">
        <v>0</v>
      </c>
      <c r="F47" s="338">
        <f t="shared" si="8"/>
        <v>12118</v>
      </c>
      <c r="G47" s="340">
        <f t="shared" si="9"/>
        <v>0.02424482511634235</v>
      </c>
      <c r="H47" s="339">
        <v>6437</v>
      </c>
      <c r="I47" s="337">
        <v>5716</v>
      </c>
      <c r="J47" s="338"/>
      <c r="K47" s="337"/>
      <c r="L47" s="338">
        <f t="shared" si="10"/>
        <v>12153</v>
      </c>
      <c r="M47" s="341">
        <f t="shared" si="11"/>
        <v>-0.002879947338105815</v>
      </c>
      <c r="N47" s="339">
        <v>34374</v>
      </c>
      <c r="O47" s="337">
        <v>29200</v>
      </c>
      <c r="P47" s="338"/>
      <c r="Q47" s="337"/>
      <c r="R47" s="338">
        <f t="shared" si="12"/>
        <v>63574</v>
      </c>
      <c r="S47" s="340">
        <f t="shared" si="13"/>
        <v>0.02393804889877595</v>
      </c>
      <c r="T47" s="339">
        <v>34602</v>
      </c>
      <c r="U47" s="337">
        <v>28858</v>
      </c>
      <c r="V47" s="338"/>
      <c r="W47" s="337"/>
      <c r="X47" s="321">
        <f t="shared" si="14"/>
        <v>63460</v>
      </c>
      <c r="Y47" s="336">
        <f t="shared" si="15"/>
        <v>0.001796407185628679</v>
      </c>
    </row>
    <row r="48" spans="1:25" ht="18.75" customHeight="1">
      <c r="A48" s="342" t="s">
        <v>320</v>
      </c>
      <c r="B48" s="339">
        <v>5317</v>
      </c>
      <c r="C48" s="337">
        <v>5111</v>
      </c>
      <c r="D48" s="338">
        <v>0</v>
      </c>
      <c r="E48" s="337">
        <v>0</v>
      </c>
      <c r="F48" s="338">
        <f t="shared" si="8"/>
        <v>10428</v>
      </c>
      <c r="G48" s="340">
        <f t="shared" si="9"/>
        <v>0.020863594348342798</v>
      </c>
      <c r="H48" s="339">
        <v>77</v>
      </c>
      <c r="I48" s="337"/>
      <c r="J48" s="338"/>
      <c r="K48" s="337"/>
      <c r="L48" s="338">
        <f t="shared" si="10"/>
        <v>77</v>
      </c>
      <c r="M48" s="341">
        <f t="shared" si="11"/>
        <v>134.42857142857142</v>
      </c>
      <c r="N48" s="339">
        <v>28765</v>
      </c>
      <c r="O48" s="337">
        <v>23675</v>
      </c>
      <c r="P48" s="338">
        <v>0</v>
      </c>
      <c r="Q48" s="337">
        <v>0</v>
      </c>
      <c r="R48" s="338">
        <f t="shared" si="12"/>
        <v>52440</v>
      </c>
      <c r="S48" s="340">
        <f t="shared" si="13"/>
        <v>0.01974567093861973</v>
      </c>
      <c r="T48" s="339">
        <v>635</v>
      </c>
      <c r="U48" s="337"/>
      <c r="V48" s="338">
        <v>0</v>
      </c>
      <c r="W48" s="337">
        <v>0</v>
      </c>
      <c r="X48" s="321">
        <f t="shared" si="14"/>
        <v>635</v>
      </c>
      <c r="Y48" s="336">
        <f t="shared" si="15"/>
        <v>81.58267716535433</v>
      </c>
    </row>
    <row r="49" spans="1:25" ht="18.75" customHeight="1">
      <c r="A49" s="342" t="s">
        <v>321</v>
      </c>
      <c r="B49" s="339">
        <v>4103</v>
      </c>
      <c r="C49" s="337">
        <v>2517</v>
      </c>
      <c r="D49" s="338">
        <v>0</v>
      </c>
      <c r="E49" s="337">
        <v>0</v>
      </c>
      <c r="F49" s="338">
        <f t="shared" si="8"/>
        <v>6620</v>
      </c>
      <c r="G49" s="340">
        <f t="shared" si="9"/>
        <v>0.013244821114885818</v>
      </c>
      <c r="H49" s="339">
        <v>3574</v>
      </c>
      <c r="I49" s="337">
        <v>3267</v>
      </c>
      <c r="J49" s="338"/>
      <c r="K49" s="337"/>
      <c r="L49" s="338">
        <f t="shared" si="10"/>
        <v>6841</v>
      </c>
      <c r="M49" s="341">
        <f t="shared" si="11"/>
        <v>-0.03230521853530188</v>
      </c>
      <c r="N49" s="339">
        <v>22459</v>
      </c>
      <c r="O49" s="337">
        <v>15664</v>
      </c>
      <c r="P49" s="338"/>
      <c r="Q49" s="337"/>
      <c r="R49" s="338">
        <f t="shared" si="12"/>
        <v>38123</v>
      </c>
      <c r="S49" s="340">
        <f t="shared" si="13"/>
        <v>0.014354771418630816</v>
      </c>
      <c r="T49" s="339">
        <v>20614</v>
      </c>
      <c r="U49" s="337">
        <v>15930</v>
      </c>
      <c r="V49" s="338"/>
      <c r="W49" s="337"/>
      <c r="X49" s="321">
        <f t="shared" si="14"/>
        <v>36544</v>
      </c>
      <c r="Y49" s="336">
        <f t="shared" si="15"/>
        <v>0.043208187390542996</v>
      </c>
    </row>
    <row r="50" spans="1:25" ht="18.75" customHeight="1">
      <c r="A50" s="342" t="s">
        <v>322</v>
      </c>
      <c r="B50" s="339">
        <v>1925</v>
      </c>
      <c r="C50" s="337">
        <v>1385</v>
      </c>
      <c r="D50" s="338">
        <v>0</v>
      </c>
      <c r="E50" s="337">
        <v>0</v>
      </c>
      <c r="F50" s="338">
        <f t="shared" si="8"/>
        <v>3310</v>
      </c>
      <c r="G50" s="340">
        <f t="shared" si="9"/>
        <v>0.006622410557442909</v>
      </c>
      <c r="H50" s="339">
        <v>1243</v>
      </c>
      <c r="I50" s="337">
        <v>1044</v>
      </c>
      <c r="J50" s="338"/>
      <c r="K50" s="337"/>
      <c r="L50" s="338">
        <f t="shared" si="10"/>
        <v>2287</v>
      </c>
      <c r="M50" s="341">
        <f t="shared" si="11"/>
        <v>0.4473108876257106</v>
      </c>
      <c r="N50" s="339">
        <v>9247</v>
      </c>
      <c r="O50" s="337">
        <v>7156</v>
      </c>
      <c r="P50" s="338"/>
      <c r="Q50" s="337"/>
      <c r="R50" s="338">
        <f t="shared" si="12"/>
        <v>16403</v>
      </c>
      <c r="S50" s="340">
        <f t="shared" si="13"/>
        <v>0.006176358512703651</v>
      </c>
      <c r="T50" s="339">
        <v>6003</v>
      </c>
      <c r="U50" s="337">
        <v>4581</v>
      </c>
      <c r="V50" s="338"/>
      <c r="W50" s="337"/>
      <c r="X50" s="321">
        <f t="shared" si="14"/>
        <v>10584</v>
      </c>
      <c r="Y50" s="336">
        <f t="shared" si="15"/>
        <v>0.5497921390778533</v>
      </c>
    </row>
    <row r="51" spans="1:25" ht="18.75" customHeight="1">
      <c r="A51" s="342" t="s">
        <v>323</v>
      </c>
      <c r="B51" s="339">
        <v>1183</v>
      </c>
      <c r="C51" s="337">
        <v>843</v>
      </c>
      <c r="D51" s="338">
        <v>0</v>
      </c>
      <c r="E51" s="337">
        <v>0</v>
      </c>
      <c r="F51" s="338">
        <f t="shared" si="8"/>
        <v>2026</v>
      </c>
      <c r="G51" s="340">
        <f t="shared" si="9"/>
        <v>0.004053475465069285</v>
      </c>
      <c r="H51" s="339">
        <v>1246</v>
      </c>
      <c r="I51" s="337">
        <v>1134</v>
      </c>
      <c r="J51" s="338"/>
      <c r="K51" s="337"/>
      <c r="L51" s="338">
        <f t="shared" si="10"/>
        <v>2380</v>
      </c>
      <c r="M51" s="341">
        <f t="shared" si="11"/>
        <v>-0.14873949579831935</v>
      </c>
      <c r="N51" s="339">
        <v>5623</v>
      </c>
      <c r="O51" s="337">
        <v>5914</v>
      </c>
      <c r="P51" s="338"/>
      <c r="Q51" s="337"/>
      <c r="R51" s="338">
        <f t="shared" si="12"/>
        <v>11537</v>
      </c>
      <c r="S51" s="340">
        <f t="shared" si="13"/>
        <v>0.004344122914165824</v>
      </c>
      <c r="T51" s="339">
        <v>5604</v>
      </c>
      <c r="U51" s="337">
        <v>5644</v>
      </c>
      <c r="V51" s="338"/>
      <c r="W51" s="337"/>
      <c r="X51" s="321">
        <f t="shared" si="14"/>
        <v>11248</v>
      </c>
      <c r="Y51" s="336">
        <f t="shared" si="15"/>
        <v>0.02569345661450928</v>
      </c>
    </row>
    <row r="52" spans="1:25" ht="18.75" customHeight="1">
      <c r="A52" s="342" t="s">
        <v>324</v>
      </c>
      <c r="B52" s="339">
        <v>1189</v>
      </c>
      <c r="C52" s="337">
        <v>809</v>
      </c>
      <c r="D52" s="338">
        <v>0</v>
      </c>
      <c r="E52" s="337">
        <v>0</v>
      </c>
      <c r="F52" s="338">
        <f t="shared" si="8"/>
        <v>1998</v>
      </c>
      <c r="G52" s="340">
        <f t="shared" si="9"/>
        <v>0.003997455073646808</v>
      </c>
      <c r="H52" s="339">
        <v>1234</v>
      </c>
      <c r="I52" s="337">
        <v>1014</v>
      </c>
      <c r="J52" s="338"/>
      <c r="K52" s="337"/>
      <c r="L52" s="338">
        <f t="shared" si="10"/>
        <v>2248</v>
      </c>
      <c r="M52" s="341">
        <f t="shared" si="11"/>
        <v>-0.11120996441281139</v>
      </c>
      <c r="N52" s="339">
        <v>7438</v>
      </c>
      <c r="O52" s="337">
        <v>5844</v>
      </c>
      <c r="P52" s="338">
        <v>12</v>
      </c>
      <c r="Q52" s="337"/>
      <c r="R52" s="338">
        <f t="shared" si="12"/>
        <v>13294</v>
      </c>
      <c r="S52" s="340">
        <f t="shared" si="13"/>
        <v>0.005005700790579914</v>
      </c>
      <c r="T52" s="339">
        <v>7739</v>
      </c>
      <c r="U52" s="337">
        <v>5738</v>
      </c>
      <c r="V52" s="338"/>
      <c r="W52" s="337"/>
      <c r="X52" s="321">
        <f t="shared" si="14"/>
        <v>13477</v>
      </c>
      <c r="Y52" s="336">
        <f t="shared" si="15"/>
        <v>-0.013578689619351492</v>
      </c>
    </row>
    <row r="53" spans="1:25" ht="18.75" customHeight="1">
      <c r="A53" s="342" t="s">
        <v>325</v>
      </c>
      <c r="B53" s="339">
        <v>336</v>
      </c>
      <c r="C53" s="337">
        <v>207</v>
      </c>
      <c r="D53" s="338">
        <v>1</v>
      </c>
      <c r="E53" s="337">
        <v>0</v>
      </c>
      <c r="F53" s="338">
        <f t="shared" si="8"/>
        <v>544</v>
      </c>
      <c r="G53" s="340">
        <f t="shared" si="9"/>
        <v>0.0010883961762081398</v>
      </c>
      <c r="H53" s="339">
        <v>382</v>
      </c>
      <c r="I53" s="337">
        <v>261</v>
      </c>
      <c r="J53" s="338">
        <v>1</v>
      </c>
      <c r="K53" s="337"/>
      <c r="L53" s="338">
        <f t="shared" si="10"/>
        <v>644</v>
      </c>
      <c r="M53" s="341">
        <f t="shared" si="11"/>
        <v>-0.15527950310559002</v>
      </c>
      <c r="N53" s="339">
        <v>1700</v>
      </c>
      <c r="O53" s="337">
        <v>1404</v>
      </c>
      <c r="P53" s="338">
        <v>11</v>
      </c>
      <c r="Q53" s="337"/>
      <c r="R53" s="338">
        <f t="shared" si="12"/>
        <v>3115</v>
      </c>
      <c r="S53" s="340">
        <f t="shared" si="13"/>
        <v>0.0011729169522082467</v>
      </c>
      <c r="T53" s="339">
        <v>2022</v>
      </c>
      <c r="U53" s="337">
        <v>1842</v>
      </c>
      <c r="V53" s="338">
        <v>31</v>
      </c>
      <c r="W53" s="337"/>
      <c r="X53" s="321">
        <f t="shared" si="14"/>
        <v>3895</v>
      </c>
      <c r="Y53" s="336">
        <f t="shared" si="15"/>
        <v>-0.2002567394094994</v>
      </c>
    </row>
    <row r="54" spans="1:25" ht="18.75" customHeight="1">
      <c r="A54" s="342" t="s">
        <v>326</v>
      </c>
      <c r="B54" s="339">
        <v>308</v>
      </c>
      <c r="C54" s="337">
        <v>213</v>
      </c>
      <c r="D54" s="338">
        <v>2</v>
      </c>
      <c r="E54" s="337">
        <v>0</v>
      </c>
      <c r="F54" s="338">
        <f t="shared" si="8"/>
        <v>523</v>
      </c>
      <c r="G54" s="340">
        <f t="shared" si="9"/>
        <v>0.0010463808826412814</v>
      </c>
      <c r="H54" s="339">
        <v>299</v>
      </c>
      <c r="I54" s="337">
        <v>216</v>
      </c>
      <c r="J54" s="338"/>
      <c r="K54" s="337"/>
      <c r="L54" s="338">
        <f t="shared" si="10"/>
        <v>515</v>
      </c>
      <c r="M54" s="341">
        <f t="shared" si="11"/>
        <v>0.01553398058252431</v>
      </c>
      <c r="N54" s="339">
        <v>1522</v>
      </c>
      <c r="O54" s="337">
        <v>1348</v>
      </c>
      <c r="P54" s="338">
        <v>14</v>
      </c>
      <c r="Q54" s="337"/>
      <c r="R54" s="338">
        <f t="shared" si="12"/>
        <v>2884</v>
      </c>
      <c r="S54" s="340">
        <f t="shared" si="13"/>
        <v>0.0010859365939546015</v>
      </c>
      <c r="T54" s="339">
        <v>1404</v>
      </c>
      <c r="U54" s="337">
        <v>1241</v>
      </c>
      <c r="V54" s="338"/>
      <c r="W54" s="337"/>
      <c r="X54" s="321">
        <f t="shared" si="14"/>
        <v>2645</v>
      </c>
      <c r="Y54" s="336">
        <f t="shared" si="15"/>
        <v>0.09035916824196599</v>
      </c>
    </row>
    <row r="55" spans="1:25" ht="18.75" customHeight="1">
      <c r="A55" s="342" t="s">
        <v>327</v>
      </c>
      <c r="B55" s="339">
        <v>337</v>
      </c>
      <c r="C55" s="337">
        <v>150</v>
      </c>
      <c r="D55" s="338">
        <v>0</v>
      </c>
      <c r="E55" s="337">
        <v>0</v>
      </c>
      <c r="F55" s="338">
        <f t="shared" si="8"/>
        <v>487</v>
      </c>
      <c r="G55" s="340">
        <f t="shared" si="9"/>
        <v>0.0009743546650980957</v>
      </c>
      <c r="H55" s="339">
        <v>507</v>
      </c>
      <c r="I55" s="337">
        <v>262</v>
      </c>
      <c r="J55" s="338"/>
      <c r="K55" s="337"/>
      <c r="L55" s="338">
        <f t="shared" si="10"/>
        <v>769</v>
      </c>
      <c r="M55" s="341">
        <f t="shared" si="11"/>
        <v>-0.36671001300390116</v>
      </c>
      <c r="N55" s="339">
        <v>2430</v>
      </c>
      <c r="O55" s="337">
        <v>1174</v>
      </c>
      <c r="P55" s="338"/>
      <c r="Q55" s="337"/>
      <c r="R55" s="338">
        <f t="shared" si="12"/>
        <v>3604</v>
      </c>
      <c r="S55" s="340">
        <f t="shared" si="13"/>
        <v>0.0013570442040958335</v>
      </c>
      <c r="T55" s="339">
        <v>2962</v>
      </c>
      <c r="U55" s="337">
        <v>1421</v>
      </c>
      <c r="V55" s="338"/>
      <c r="W55" s="337"/>
      <c r="X55" s="321">
        <f t="shared" si="14"/>
        <v>4383</v>
      </c>
      <c r="Y55" s="336">
        <f t="shared" si="15"/>
        <v>-0.17773214693132555</v>
      </c>
    </row>
    <row r="56" spans="1:25" ht="18.75" customHeight="1" thickBot="1">
      <c r="A56" s="342" t="s">
        <v>286</v>
      </c>
      <c r="B56" s="339">
        <v>2209</v>
      </c>
      <c r="C56" s="337">
        <v>589</v>
      </c>
      <c r="D56" s="338">
        <v>8</v>
      </c>
      <c r="E56" s="337">
        <v>0</v>
      </c>
      <c r="F56" s="338">
        <f t="shared" si="8"/>
        <v>2806</v>
      </c>
      <c r="G56" s="340">
        <f t="shared" si="9"/>
        <v>0.00561404351183831</v>
      </c>
      <c r="H56" s="339">
        <v>2612</v>
      </c>
      <c r="I56" s="337">
        <v>792</v>
      </c>
      <c r="J56" s="338">
        <v>13</v>
      </c>
      <c r="K56" s="337">
        <v>11</v>
      </c>
      <c r="L56" s="338">
        <f t="shared" si="10"/>
        <v>3428</v>
      </c>
      <c r="M56" s="341">
        <f t="shared" si="11"/>
        <v>-0.18144690781796968</v>
      </c>
      <c r="N56" s="339">
        <v>15010</v>
      </c>
      <c r="O56" s="337">
        <v>4051</v>
      </c>
      <c r="P56" s="338">
        <v>91</v>
      </c>
      <c r="Q56" s="337">
        <v>23</v>
      </c>
      <c r="R56" s="338">
        <f t="shared" si="12"/>
        <v>19175</v>
      </c>
      <c r="S56" s="340">
        <f t="shared" si="13"/>
        <v>0.007220122811747394</v>
      </c>
      <c r="T56" s="339">
        <v>17860</v>
      </c>
      <c r="U56" s="337">
        <v>4256</v>
      </c>
      <c r="V56" s="338">
        <v>83</v>
      </c>
      <c r="W56" s="337">
        <v>17</v>
      </c>
      <c r="X56" s="321">
        <f t="shared" si="14"/>
        <v>22216</v>
      </c>
      <c r="Y56" s="336">
        <f t="shared" si="15"/>
        <v>-0.13688332733165287</v>
      </c>
    </row>
    <row r="57" spans="1:25" s="328" customFormat="1" ht="18.75" customHeight="1">
      <c r="A57" s="335" t="s">
        <v>61</v>
      </c>
      <c r="B57" s="332">
        <f>SUM(B58:B68)</f>
        <v>55188</v>
      </c>
      <c r="C57" s="331">
        <f>SUM(C58:C68)</f>
        <v>50779</v>
      </c>
      <c r="D57" s="330">
        <f>SUM(D58:D68)</f>
        <v>963</v>
      </c>
      <c r="E57" s="331">
        <f>SUM(E58:E68)</f>
        <v>681</v>
      </c>
      <c r="F57" s="330">
        <f t="shared" si="8"/>
        <v>107611</v>
      </c>
      <c r="G57" s="333">
        <f t="shared" si="9"/>
        <v>0.21530036933443775</v>
      </c>
      <c r="H57" s="332">
        <f>SUM(H58:H68)</f>
        <v>44641</v>
      </c>
      <c r="I57" s="331">
        <f>SUM(I58:I68)</f>
        <v>43512</v>
      </c>
      <c r="J57" s="330">
        <f>SUM(J58:J68)</f>
        <v>1346</v>
      </c>
      <c r="K57" s="331">
        <f>SUM(K58:K68)</f>
        <v>1152</v>
      </c>
      <c r="L57" s="330">
        <f t="shared" si="10"/>
        <v>90651</v>
      </c>
      <c r="M57" s="334">
        <f t="shared" si="11"/>
        <v>0.1870911517799032</v>
      </c>
      <c r="N57" s="332">
        <f>SUM(N58:N68)</f>
        <v>288083</v>
      </c>
      <c r="O57" s="331">
        <f>SUM(O58:O68)</f>
        <v>256735</v>
      </c>
      <c r="P57" s="330">
        <f>SUM(P58:P68)</f>
        <v>6754</v>
      </c>
      <c r="Q57" s="331">
        <f>SUM(Q58:Q68)</f>
        <v>6709</v>
      </c>
      <c r="R57" s="330">
        <f t="shared" si="12"/>
        <v>558281</v>
      </c>
      <c r="S57" s="333">
        <f t="shared" si="13"/>
        <v>0.21021420513507938</v>
      </c>
      <c r="T57" s="332">
        <f>SUM(T58:T68)</f>
        <v>231311</v>
      </c>
      <c r="U57" s="331">
        <f>SUM(U58:U68)</f>
        <v>217623</v>
      </c>
      <c r="V57" s="330">
        <f>SUM(V58:V68)</f>
        <v>6905</v>
      </c>
      <c r="W57" s="331">
        <f>SUM(W58:W68)</f>
        <v>7505</v>
      </c>
      <c r="X57" s="330">
        <f t="shared" si="14"/>
        <v>463344</v>
      </c>
      <c r="Y57" s="329">
        <f t="shared" si="15"/>
        <v>0.2048952829862909</v>
      </c>
    </row>
    <row r="58" spans="1:25" s="312" customFormat="1" ht="18.75" customHeight="1">
      <c r="A58" s="327" t="s">
        <v>328</v>
      </c>
      <c r="B58" s="325">
        <v>14312</v>
      </c>
      <c r="C58" s="322">
        <v>13580</v>
      </c>
      <c r="D58" s="321">
        <v>0</v>
      </c>
      <c r="E58" s="322">
        <v>1</v>
      </c>
      <c r="F58" s="321">
        <f t="shared" si="8"/>
        <v>27893</v>
      </c>
      <c r="G58" s="324">
        <f t="shared" si="9"/>
        <v>0.05580631349811331</v>
      </c>
      <c r="H58" s="325">
        <v>10879</v>
      </c>
      <c r="I58" s="322">
        <v>11360</v>
      </c>
      <c r="J58" s="321"/>
      <c r="K58" s="322"/>
      <c r="L58" s="321">
        <f t="shared" si="10"/>
        <v>22239</v>
      </c>
      <c r="M58" s="326">
        <f t="shared" si="11"/>
        <v>0.2542380502720447</v>
      </c>
      <c r="N58" s="325">
        <v>74498</v>
      </c>
      <c r="O58" s="322">
        <v>70250</v>
      </c>
      <c r="P58" s="321">
        <v>131</v>
      </c>
      <c r="Q58" s="322">
        <v>189</v>
      </c>
      <c r="R58" s="321">
        <f t="shared" si="12"/>
        <v>145068</v>
      </c>
      <c r="S58" s="324">
        <f t="shared" si="13"/>
        <v>0.05462366498328923</v>
      </c>
      <c r="T58" s="323">
        <v>55451</v>
      </c>
      <c r="U58" s="322">
        <v>56669</v>
      </c>
      <c r="V58" s="321">
        <v>221</v>
      </c>
      <c r="W58" s="322">
        <v>207</v>
      </c>
      <c r="X58" s="321">
        <f t="shared" si="14"/>
        <v>112548</v>
      </c>
      <c r="Y58" s="320">
        <f t="shared" si="15"/>
        <v>0.28894338415609333</v>
      </c>
    </row>
    <row r="59" spans="1:25" s="312" customFormat="1" ht="18.75" customHeight="1">
      <c r="A59" s="327" t="s">
        <v>329</v>
      </c>
      <c r="B59" s="325">
        <v>8409</v>
      </c>
      <c r="C59" s="322">
        <v>8265</v>
      </c>
      <c r="D59" s="321">
        <v>0</v>
      </c>
      <c r="E59" s="322">
        <v>0</v>
      </c>
      <c r="F59" s="321">
        <f t="shared" si="8"/>
        <v>16674</v>
      </c>
      <c r="G59" s="324">
        <f t="shared" si="9"/>
        <v>0.03336014309208552</v>
      </c>
      <c r="H59" s="325">
        <v>5981</v>
      </c>
      <c r="I59" s="322">
        <v>6825</v>
      </c>
      <c r="J59" s="321"/>
      <c r="K59" s="322"/>
      <c r="L59" s="321">
        <f t="shared" si="10"/>
        <v>12806</v>
      </c>
      <c r="M59" s="326">
        <f t="shared" si="11"/>
        <v>0.3020459159768858</v>
      </c>
      <c r="N59" s="325">
        <v>37985</v>
      </c>
      <c r="O59" s="322">
        <v>40643</v>
      </c>
      <c r="P59" s="321"/>
      <c r="Q59" s="322"/>
      <c r="R59" s="321">
        <f t="shared" si="12"/>
        <v>78628</v>
      </c>
      <c r="S59" s="324">
        <f t="shared" si="13"/>
        <v>0.029606457180812208</v>
      </c>
      <c r="T59" s="323">
        <v>31244</v>
      </c>
      <c r="U59" s="322">
        <v>32042</v>
      </c>
      <c r="V59" s="321">
        <v>54</v>
      </c>
      <c r="W59" s="322">
        <v>26</v>
      </c>
      <c r="X59" s="321">
        <f t="shared" si="14"/>
        <v>63366</v>
      </c>
      <c r="Y59" s="320">
        <f t="shared" si="15"/>
        <v>0.24085471704068429</v>
      </c>
    </row>
    <row r="60" spans="1:25" s="312" customFormat="1" ht="18.75" customHeight="1">
      <c r="A60" s="327" t="s">
        <v>330</v>
      </c>
      <c r="B60" s="325">
        <v>6897</v>
      </c>
      <c r="C60" s="322">
        <v>5345</v>
      </c>
      <c r="D60" s="321">
        <v>29</v>
      </c>
      <c r="E60" s="322">
        <v>6</v>
      </c>
      <c r="F60" s="321">
        <f t="shared" si="8"/>
        <v>12277</v>
      </c>
      <c r="G60" s="324">
        <f t="shared" si="9"/>
        <v>0.02456294091049142</v>
      </c>
      <c r="H60" s="325">
        <v>5688</v>
      </c>
      <c r="I60" s="322">
        <v>5354</v>
      </c>
      <c r="J60" s="321"/>
      <c r="K60" s="322"/>
      <c r="L60" s="321">
        <f t="shared" si="10"/>
        <v>11042</v>
      </c>
      <c r="M60" s="326">
        <f t="shared" si="11"/>
        <v>0.11184568013041107</v>
      </c>
      <c r="N60" s="325">
        <v>35003</v>
      </c>
      <c r="O60" s="322">
        <v>27878</v>
      </c>
      <c r="P60" s="321">
        <v>332</v>
      </c>
      <c r="Q60" s="322">
        <v>233</v>
      </c>
      <c r="R60" s="321">
        <f t="shared" si="12"/>
        <v>63446</v>
      </c>
      <c r="S60" s="324">
        <f t="shared" si="13"/>
        <v>0.023889851990306396</v>
      </c>
      <c r="T60" s="323">
        <v>31376</v>
      </c>
      <c r="U60" s="322">
        <v>27953</v>
      </c>
      <c r="V60" s="321">
        <v>18</v>
      </c>
      <c r="W60" s="322">
        <v>10</v>
      </c>
      <c r="X60" s="321">
        <f t="shared" si="14"/>
        <v>59357</v>
      </c>
      <c r="Y60" s="320">
        <f t="shared" si="15"/>
        <v>0.06888825243863406</v>
      </c>
    </row>
    <row r="61" spans="1:25" s="312" customFormat="1" ht="18.75" customHeight="1">
      <c r="A61" s="327" t="s">
        <v>331</v>
      </c>
      <c r="B61" s="325">
        <v>5037</v>
      </c>
      <c r="C61" s="322">
        <v>4153</v>
      </c>
      <c r="D61" s="321">
        <v>0</v>
      </c>
      <c r="E61" s="322">
        <v>0</v>
      </c>
      <c r="F61" s="321">
        <f t="shared" si="8"/>
        <v>9190</v>
      </c>
      <c r="G61" s="324">
        <f t="shared" si="9"/>
        <v>0.018386692756163243</v>
      </c>
      <c r="H61" s="325">
        <v>3823</v>
      </c>
      <c r="I61" s="322">
        <v>4159</v>
      </c>
      <c r="J61" s="321">
        <v>2</v>
      </c>
      <c r="K61" s="322">
        <v>2</v>
      </c>
      <c r="L61" s="321">
        <f t="shared" si="10"/>
        <v>7986</v>
      </c>
      <c r="M61" s="326">
        <f t="shared" si="11"/>
        <v>0.15076383671424987</v>
      </c>
      <c r="N61" s="325">
        <v>28502</v>
      </c>
      <c r="O61" s="322">
        <v>20873</v>
      </c>
      <c r="P61" s="321">
        <v>12</v>
      </c>
      <c r="Q61" s="322">
        <v>4</v>
      </c>
      <c r="R61" s="321">
        <f t="shared" si="12"/>
        <v>49391</v>
      </c>
      <c r="S61" s="324">
        <f t="shared" si="13"/>
        <v>0.018597605517341097</v>
      </c>
      <c r="T61" s="323">
        <v>18626</v>
      </c>
      <c r="U61" s="322">
        <v>20356</v>
      </c>
      <c r="V61" s="321">
        <v>2</v>
      </c>
      <c r="W61" s="322">
        <v>5</v>
      </c>
      <c r="X61" s="321">
        <f t="shared" si="14"/>
        <v>38989</v>
      </c>
      <c r="Y61" s="320">
        <f t="shared" si="15"/>
        <v>0.26679319808151014</v>
      </c>
    </row>
    <row r="62" spans="1:25" s="312" customFormat="1" ht="18.75" customHeight="1">
      <c r="A62" s="327" t="s">
        <v>332</v>
      </c>
      <c r="B62" s="325">
        <v>2848</v>
      </c>
      <c r="C62" s="322">
        <v>3338</v>
      </c>
      <c r="D62" s="321">
        <v>0</v>
      </c>
      <c r="E62" s="322">
        <v>0</v>
      </c>
      <c r="F62" s="321">
        <f t="shared" si="8"/>
        <v>6186</v>
      </c>
      <c r="G62" s="324">
        <f t="shared" si="9"/>
        <v>0.012376505047837412</v>
      </c>
      <c r="H62" s="325">
        <v>1951</v>
      </c>
      <c r="I62" s="322">
        <v>1760</v>
      </c>
      <c r="J62" s="321"/>
      <c r="K62" s="322"/>
      <c r="L62" s="321">
        <f t="shared" si="10"/>
        <v>3711</v>
      </c>
      <c r="M62" s="326">
        <f t="shared" si="11"/>
        <v>0.6669361358124495</v>
      </c>
      <c r="N62" s="325">
        <v>14293</v>
      </c>
      <c r="O62" s="322">
        <v>14309</v>
      </c>
      <c r="P62" s="321"/>
      <c r="Q62" s="322"/>
      <c r="R62" s="321">
        <f t="shared" si="12"/>
        <v>28602</v>
      </c>
      <c r="S62" s="324">
        <f t="shared" si="13"/>
        <v>0.01076974981286044</v>
      </c>
      <c r="T62" s="323">
        <v>10600</v>
      </c>
      <c r="U62" s="322">
        <v>9334</v>
      </c>
      <c r="V62" s="321"/>
      <c r="W62" s="322">
        <v>0</v>
      </c>
      <c r="X62" s="321">
        <f t="shared" si="14"/>
        <v>19934</v>
      </c>
      <c r="Y62" s="320">
        <f t="shared" si="15"/>
        <v>0.4348349553526638</v>
      </c>
    </row>
    <row r="63" spans="1:25" s="312" customFormat="1" ht="18.75" customHeight="1">
      <c r="A63" s="327" t="s">
        <v>333</v>
      </c>
      <c r="B63" s="325">
        <v>1844</v>
      </c>
      <c r="C63" s="322">
        <v>2127</v>
      </c>
      <c r="D63" s="321">
        <v>0</v>
      </c>
      <c r="E63" s="322">
        <v>0</v>
      </c>
      <c r="F63" s="321">
        <f>SUM(B63:E63)</f>
        <v>3971</v>
      </c>
      <c r="G63" s="324">
        <f>F63/$F$9</f>
        <v>0.007944891940666403</v>
      </c>
      <c r="H63" s="325">
        <v>2368</v>
      </c>
      <c r="I63" s="322">
        <v>2390</v>
      </c>
      <c r="J63" s="321"/>
      <c r="K63" s="322"/>
      <c r="L63" s="321">
        <f>SUM(H63:K63)</f>
        <v>4758</v>
      </c>
      <c r="M63" s="326">
        <f>IF(ISERROR(F63/L63-1),"         /0",(F63/L63-1))</f>
        <v>-0.1654056326187474</v>
      </c>
      <c r="N63" s="325">
        <v>11801</v>
      </c>
      <c r="O63" s="322">
        <v>11851</v>
      </c>
      <c r="P63" s="321">
        <v>8</v>
      </c>
      <c r="Q63" s="322">
        <v>1</v>
      </c>
      <c r="R63" s="321">
        <f>SUM(N63:Q63)</f>
        <v>23661</v>
      </c>
      <c r="S63" s="324">
        <f>R63/$R$9</f>
        <v>0.008909273838266236</v>
      </c>
      <c r="T63" s="323">
        <v>12248</v>
      </c>
      <c r="U63" s="322">
        <v>12098</v>
      </c>
      <c r="V63" s="321">
        <v>6</v>
      </c>
      <c r="W63" s="322"/>
      <c r="X63" s="321">
        <f>SUM(T63:W63)</f>
        <v>24352</v>
      </c>
      <c r="Y63" s="320">
        <f>IF(ISERROR(R63/X63-1),"         /0",(R63/X63-1))</f>
        <v>-0.028375492772667488</v>
      </c>
    </row>
    <row r="64" spans="1:25" s="312" customFormat="1" ht="18.75" customHeight="1">
      <c r="A64" s="327" t="s">
        <v>334</v>
      </c>
      <c r="B64" s="325">
        <v>1874</v>
      </c>
      <c r="C64" s="322">
        <v>1624</v>
      </c>
      <c r="D64" s="321">
        <v>1</v>
      </c>
      <c r="E64" s="322">
        <v>0</v>
      </c>
      <c r="F64" s="321">
        <f t="shared" si="8"/>
        <v>3499</v>
      </c>
      <c r="G64" s="324">
        <f t="shared" si="9"/>
        <v>0.007000548199544634</v>
      </c>
      <c r="H64" s="325">
        <v>1766</v>
      </c>
      <c r="I64" s="322">
        <v>1644</v>
      </c>
      <c r="J64" s="321"/>
      <c r="K64" s="322"/>
      <c r="L64" s="321">
        <f t="shared" si="10"/>
        <v>3410</v>
      </c>
      <c r="M64" s="326">
        <f t="shared" si="11"/>
        <v>0.026099706744868056</v>
      </c>
      <c r="N64" s="325">
        <v>11161</v>
      </c>
      <c r="O64" s="322">
        <v>9360</v>
      </c>
      <c r="P64" s="321">
        <v>2</v>
      </c>
      <c r="Q64" s="322">
        <v>1</v>
      </c>
      <c r="R64" s="321">
        <f t="shared" si="12"/>
        <v>20524</v>
      </c>
      <c r="S64" s="324">
        <f t="shared" si="13"/>
        <v>0.0077280730424147855</v>
      </c>
      <c r="T64" s="323">
        <v>10863</v>
      </c>
      <c r="U64" s="322">
        <v>9356</v>
      </c>
      <c r="V64" s="321"/>
      <c r="W64" s="322">
        <v>1</v>
      </c>
      <c r="X64" s="321">
        <f t="shared" si="14"/>
        <v>20220</v>
      </c>
      <c r="Y64" s="320">
        <f t="shared" si="15"/>
        <v>0.015034619188921905</v>
      </c>
    </row>
    <row r="65" spans="1:25" s="312" customFormat="1" ht="18.75" customHeight="1">
      <c r="A65" s="327" t="s">
        <v>335</v>
      </c>
      <c r="B65" s="325">
        <v>1465</v>
      </c>
      <c r="C65" s="322">
        <v>1187</v>
      </c>
      <c r="D65" s="321">
        <v>0</v>
      </c>
      <c r="E65" s="322">
        <v>0</v>
      </c>
      <c r="F65" s="321">
        <f t="shared" si="8"/>
        <v>2652</v>
      </c>
      <c r="G65" s="324">
        <f t="shared" si="9"/>
        <v>0.0053059313590146815</v>
      </c>
      <c r="H65" s="325">
        <v>765</v>
      </c>
      <c r="I65" s="322">
        <v>402</v>
      </c>
      <c r="J65" s="321"/>
      <c r="K65" s="322"/>
      <c r="L65" s="321">
        <f t="shared" si="10"/>
        <v>1167</v>
      </c>
      <c r="M65" s="326">
        <f t="shared" si="11"/>
        <v>1.2724935732647813</v>
      </c>
      <c r="N65" s="325">
        <v>5116</v>
      </c>
      <c r="O65" s="322">
        <v>3588</v>
      </c>
      <c r="P65" s="321"/>
      <c r="Q65" s="322"/>
      <c r="R65" s="321">
        <f t="shared" si="12"/>
        <v>8704</v>
      </c>
      <c r="S65" s="324">
        <f t="shared" si="13"/>
        <v>0.00327738977592956</v>
      </c>
      <c r="T65" s="323">
        <v>4233</v>
      </c>
      <c r="U65" s="322">
        <v>3104</v>
      </c>
      <c r="V65" s="321">
        <v>1</v>
      </c>
      <c r="W65" s="322"/>
      <c r="X65" s="321">
        <f t="shared" si="14"/>
        <v>7338</v>
      </c>
      <c r="Y65" s="320">
        <f t="shared" si="15"/>
        <v>0.18615426546742975</v>
      </c>
    </row>
    <row r="66" spans="1:25" s="312" customFormat="1" ht="18.75" customHeight="1">
      <c r="A66" s="327" t="s">
        <v>336</v>
      </c>
      <c r="B66" s="325">
        <v>1057</v>
      </c>
      <c r="C66" s="322">
        <v>856</v>
      </c>
      <c r="D66" s="321">
        <v>0</v>
      </c>
      <c r="E66" s="322">
        <v>0</v>
      </c>
      <c r="F66" s="321">
        <f t="shared" si="8"/>
        <v>1913</v>
      </c>
      <c r="G66" s="324">
        <f t="shared" si="9"/>
        <v>0.0038273931711142856</v>
      </c>
      <c r="H66" s="325">
        <v>888</v>
      </c>
      <c r="I66" s="322">
        <v>840</v>
      </c>
      <c r="J66" s="321"/>
      <c r="K66" s="322"/>
      <c r="L66" s="321">
        <f t="shared" si="10"/>
        <v>1728</v>
      </c>
      <c r="M66" s="326">
        <f t="shared" si="11"/>
        <v>0.10706018518518512</v>
      </c>
      <c r="N66" s="325">
        <v>4910</v>
      </c>
      <c r="O66" s="322">
        <v>4537</v>
      </c>
      <c r="P66" s="321"/>
      <c r="Q66" s="322"/>
      <c r="R66" s="321">
        <f t="shared" si="12"/>
        <v>9447</v>
      </c>
      <c r="S66" s="324">
        <f t="shared" si="13"/>
        <v>0.003557157768061415</v>
      </c>
      <c r="T66" s="323">
        <v>4637</v>
      </c>
      <c r="U66" s="322">
        <v>4631</v>
      </c>
      <c r="V66" s="321"/>
      <c r="W66" s="322"/>
      <c r="X66" s="321">
        <f t="shared" si="14"/>
        <v>9268</v>
      </c>
      <c r="Y66" s="320">
        <f t="shared" si="15"/>
        <v>0.019313767803193826</v>
      </c>
    </row>
    <row r="67" spans="1:25" s="312" customFormat="1" ht="18.75" customHeight="1">
      <c r="A67" s="327" t="s">
        <v>337</v>
      </c>
      <c r="B67" s="325">
        <v>190</v>
      </c>
      <c r="C67" s="322">
        <v>72</v>
      </c>
      <c r="D67" s="321">
        <v>338</v>
      </c>
      <c r="E67" s="322">
        <v>235</v>
      </c>
      <c r="F67" s="321">
        <f t="shared" si="8"/>
        <v>835</v>
      </c>
      <c r="G67" s="324">
        <f t="shared" si="9"/>
        <v>0.001670608101348891</v>
      </c>
      <c r="H67" s="325">
        <v>142</v>
      </c>
      <c r="I67" s="322">
        <v>64</v>
      </c>
      <c r="J67" s="321">
        <v>537</v>
      </c>
      <c r="K67" s="322">
        <v>315</v>
      </c>
      <c r="L67" s="321">
        <f t="shared" si="10"/>
        <v>1058</v>
      </c>
      <c r="M67" s="326">
        <f t="shared" si="11"/>
        <v>-0.21077504725897922</v>
      </c>
      <c r="N67" s="325">
        <v>605</v>
      </c>
      <c r="O67" s="322">
        <v>536</v>
      </c>
      <c r="P67" s="321">
        <v>2044</v>
      </c>
      <c r="Q67" s="322">
        <v>2321</v>
      </c>
      <c r="R67" s="321">
        <f t="shared" si="12"/>
        <v>5506</v>
      </c>
      <c r="S67" s="324">
        <f t="shared" si="13"/>
        <v>0.002073220140885588</v>
      </c>
      <c r="T67" s="323">
        <v>868</v>
      </c>
      <c r="U67" s="322">
        <v>334</v>
      </c>
      <c r="V67" s="321">
        <v>2211</v>
      </c>
      <c r="W67" s="322">
        <v>2722</v>
      </c>
      <c r="X67" s="321">
        <f t="shared" si="14"/>
        <v>6135</v>
      </c>
      <c r="Y67" s="320">
        <f t="shared" si="15"/>
        <v>-0.1025264873675632</v>
      </c>
    </row>
    <row r="68" spans="1:25" s="312" customFormat="1" ht="18.75" customHeight="1" thickBot="1">
      <c r="A68" s="327" t="s">
        <v>286</v>
      </c>
      <c r="B68" s="325">
        <v>11255</v>
      </c>
      <c r="C68" s="322">
        <v>10232</v>
      </c>
      <c r="D68" s="321">
        <v>595</v>
      </c>
      <c r="E68" s="322">
        <v>439</v>
      </c>
      <c r="F68" s="321">
        <f t="shared" si="8"/>
        <v>22521</v>
      </c>
      <c r="G68" s="324">
        <f t="shared" si="9"/>
        <v>0.045058401258057934</v>
      </c>
      <c r="H68" s="325">
        <v>10390</v>
      </c>
      <c r="I68" s="322">
        <v>8714</v>
      </c>
      <c r="J68" s="321">
        <v>807</v>
      </c>
      <c r="K68" s="322">
        <v>835</v>
      </c>
      <c r="L68" s="321">
        <f t="shared" si="10"/>
        <v>20746</v>
      </c>
      <c r="M68" s="326">
        <f t="shared" si="11"/>
        <v>0.0855586619107298</v>
      </c>
      <c r="N68" s="325">
        <v>64209</v>
      </c>
      <c r="O68" s="322">
        <v>52910</v>
      </c>
      <c r="P68" s="321">
        <v>4225</v>
      </c>
      <c r="Q68" s="322">
        <v>3960</v>
      </c>
      <c r="R68" s="321">
        <f t="shared" si="12"/>
        <v>125304</v>
      </c>
      <c r="S68" s="324">
        <f t="shared" si="13"/>
        <v>0.04718176108491241</v>
      </c>
      <c r="T68" s="323">
        <v>51165</v>
      </c>
      <c r="U68" s="322">
        <v>41746</v>
      </c>
      <c r="V68" s="321">
        <v>4392</v>
      </c>
      <c r="W68" s="322">
        <v>4534</v>
      </c>
      <c r="X68" s="321">
        <f t="shared" si="14"/>
        <v>101837</v>
      </c>
      <c r="Y68" s="320">
        <f t="shared" si="15"/>
        <v>0.23043687461335272</v>
      </c>
    </row>
    <row r="69" spans="1:25" s="328" customFormat="1" ht="18.75" customHeight="1">
      <c r="A69" s="335" t="s">
        <v>60</v>
      </c>
      <c r="B69" s="332">
        <f>SUM(B70:B76)</f>
        <v>4806</v>
      </c>
      <c r="C69" s="331">
        <f>SUM(C70:C76)</f>
        <v>4658</v>
      </c>
      <c r="D69" s="330">
        <f>SUM(D70:D76)</f>
        <v>11</v>
      </c>
      <c r="E69" s="331">
        <f>SUM(E70:E76)</f>
        <v>8</v>
      </c>
      <c r="F69" s="330">
        <f t="shared" si="8"/>
        <v>9483</v>
      </c>
      <c r="G69" s="333">
        <f t="shared" si="9"/>
        <v>0.018972906137834172</v>
      </c>
      <c r="H69" s="332">
        <f>SUM(H70:H76)</f>
        <v>4232</v>
      </c>
      <c r="I69" s="331">
        <f>SUM(I70:I76)</f>
        <v>4132</v>
      </c>
      <c r="J69" s="330">
        <f>SUM(J70:J76)</f>
        <v>166</v>
      </c>
      <c r="K69" s="331">
        <f>SUM(K70:K76)</f>
        <v>213</v>
      </c>
      <c r="L69" s="330">
        <f t="shared" si="10"/>
        <v>8743</v>
      </c>
      <c r="M69" s="334">
        <f t="shared" si="11"/>
        <v>0.08463913988333527</v>
      </c>
      <c r="N69" s="332">
        <f>SUM(N70:N76)</f>
        <v>25350</v>
      </c>
      <c r="O69" s="331">
        <f>SUM(O70:O76)</f>
        <v>24809</v>
      </c>
      <c r="P69" s="330">
        <f>SUM(P70:P76)</f>
        <v>576</v>
      </c>
      <c r="Q69" s="331">
        <f>SUM(Q70:Q76)</f>
        <v>723</v>
      </c>
      <c r="R69" s="330">
        <f t="shared" si="12"/>
        <v>51458</v>
      </c>
      <c r="S69" s="333">
        <f t="shared" si="13"/>
        <v>0.019375910281454883</v>
      </c>
      <c r="T69" s="332">
        <f>SUM(T70:T76)</f>
        <v>23254</v>
      </c>
      <c r="U69" s="331">
        <f>SUM(U70:U76)</f>
        <v>22707</v>
      </c>
      <c r="V69" s="330">
        <f>SUM(V70:V76)</f>
        <v>1196</v>
      </c>
      <c r="W69" s="331">
        <f>SUM(W70:W76)</f>
        <v>1633</v>
      </c>
      <c r="X69" s="330">
        <f t="shared" si="14"/>
        <v>48790</v>
      </c>
      <c r="Y69" s="329">
        <f t="shared" si="15"/>
        <v>0.05468333674933379</v>
      </c>
    </row>
    <row r="70" spans="1:25" ht="18.75" customHeight="1">
      <c r="A70" s="327" t="s">
        <v>338</v>
      </c>
      <c r="B70" s="325">
        <v>906</v>
      </c>
      <c r="C70" s="322">
        <v>956</v>
      </c>
      <c r="D70" s="321">
        <v>0</v>
      </c>
      <c r="E70" s="322">
        <v>0</v>
      </c>
      <c r="F70" s="321">
        <f t="shared" si="8"/>
        <v>1862</v>
      </c>
      <c r="G70" s="324">
        <f t="shared" si="9"/>
        <v>0.0037253560295947724</v>
      </c>
      <c r="H70" s="325">
        <v>826</v>
      </c>
      <c r="I70" s="322">
        <v>834</v>
      </c>
      <c r="J70" s="321">
        <v>10</v>
      </c>
      <c r="K70" s="322">
        <v>18</v>
      </c>
      <c r="L70" s="321">
        <f t="shared" si="10"/>
        <v>1688</v>
      </c>
      <c r="M70" s="326">
        <f t="shared" si="11"/>
        <v>0.10308056872037907</v>
      </c>
      <c r="N70" s="325">
        <v>4806</v>
      </c>
      <c r="O70" s="322">
        <v>5286</v>
      </c>
      <c r="P70" s="321">
        <v>256</v>
      </c>
      <c r="Q70" s="322">
        <v>313</v>
      </c>
      <c r="R70" s="321">
        <f t="shared" si="12"/>
        <v>10661</v>
      </c>
      <c r="S70" s="324">
        <f t="shared" si="13"/>
        <v>0.0040142753218273255</v>
      </c>
      <c r="T70" s="323">
        <v>4278</v>
      </c>
      <c r="U70" s="322">
        <v>4557</v>
      </c>
      <c r="V70" s="321">
        <v>221</v>
      </c>
      <c r="W70" s="322">
        <v>283</v>
      </c>
      <c r="X70" s="321">
        <f t="shared" si="14"/>
        <v>9339</v>
      </c>
      <c r="Y70" s="320">
        <f t="shared" si="15"/>
        <v>0.14155691187493313</v>
      </c>
    </row>
    <row r="71" spans="1:25" ht="18.75" customHeight="1">
      <c r="A71" s="327" t="s">
        <v>339</v>
      </c>
      <c r="B71" s="325">
        <v>876</v>
      </c>
      <c r="C71" s="322">
        <v>879</v>
      </c>
      <c r="D71" s="321">
        <v>0</v>
      </c>
      <c r="E71" s="322">
        <v>0</v>
      </c>
      <c r="F71" s="321">
        <f t="shared" si="8"/>
        <v>1755</v>
      </c>
      <c r="G71" s="324">
        <f t="shared" si="9"/>
        <v>0.0035112781052303037</v>
      </c>
      <c r="H71" s="325">
        <v>737</v>
      </c>
      <c r="I71" s="322">
        <v>618</v>
      </c>
      <c r="J71" s="321">
        <v>0</v>
      </c>
      <c r="K71" s="322">
        <v>0</v>
      </c>
      <c r="L71" s="321">
        <f t="shared" si="10"/>
        <v>1355</v>
      </c>
      <c r="M71" s="326">
        <f t="shared" si="11"/>
        <v>0.2952029520295203</v>
      </c>
      <c r="N71" s="325">
        <v>5167</v>
      </c>
      <c r="O71" s="322">
        <v>5089</v>
      </c>
      <c r="P71" s="321">
        <v>0</v>
      </c>
      <c r="Q71" s="322">
        <v>0</v>
      </c>
      <c r="R71" s="321">
        <f t="shared" si="12"/>
        <v>10256</v>
      </c>
      <c r="S71" s="324">
        <f t="shared" si="13"/>
        <v>0.0038617772911228826</v>
      </c>
      <c r="T71" s="323">
        <v>4449</v>
      </c>
      <c r="U71" s="322">
        <v>4825</v>
      </c>
      <c r="V71" s="321">
        <v>116</v>
      </c>
      <c r="W71" s="322">
        <v>280</v>
      </c>
      <c r="X71" s="321">
        <f t="shared" si="14"/>
        <v>9670</v>
      </c>
      <c r="Y71" s="320">
        <f t="shared" si="15"/>
        <v>0.06059979317476727</v>
      </c>
    </row>
    <row r="72" spans="1:25" ht="18.75" customHeight="1">
      <c r="A72" s="327" t="s">
        <v>340</v>
      </c>
      <c r="B72" s="325">
        <v>765</v>
      </c>
      <c r="C72" s="322">
        <v>751</v>
      </c>
      <c r="D72" s="321">
        <v>0</v>
      </c>
      <c r="E72" s="322">
        <v>0</v>
      </c>
      <c r="F72" s="321">
        <f t="shared" si="8"/>
        <v>1516</v>
      </c>
      <c r="G72" s="324">
        <f t="shared" si="9"/>
        <v>0.0030331040498741543</v>
      </c>
      <c r="H72" s="325">
        <v>628</v>
      </c>
      <c r="I72" s="322">
        <v>728</v>
      </c>
      <c r="J72" s="321"/>
      <c r="K72" s="322">
        <v>4</v>
      </c>
      <c r="L72" s="321">
        <f t="shared" si="10"/>
        <v>1360</v>
      </c>
      <c r="M72" s="326">
        <f t="shared" si="11"/>
        <v>0.11470588235294121</v>
      </c>
      <c r="N72" s="325">
        <v>4079</v>
      </c>
      <c r="O72" s="322">
        <v>4500</v>
      </c>
      <c r="P72" s="321">
        <v>20</v>
      </c>
      <c r="Q72" s="322">
        <v>57</v>
      </c>
      <c r="R72" s="321">
        <f t="shared" si="12"/>
        <v>8656</v>
      </c>
      <c r="S72" s="324">
        <f t="shared" si="13"/>
        <v>0.003259315935253478</v>
      </c>
      <c r="T72" s="323">
        <v>3328</v>
      </c>
      <c r="U72" s="322">
        <v>3934</v>
      </c>
      <c r="V72" s="321">
        <v>21</v>
      </c>
      <c r="W72" s="322">
        <v>38</v>
      </c>
      <c r="X72" s="321">
        <f t="shared" si="14"/>
        <v>7321</v>
      </c>
      <c r="Y72" s="320">
        <f t="shared" si="15"/>
        <v>0.18235213768610836</v>
      </c>
    </row>
    <row r="73" spans="1:25" ht="18.75" customHeight="1">
      <c r="A73" s="327" t="s">
        <v>341</v>
      </c>
      <c r="B73" s="325">
        <v>490</v>
      </c>
      <c r="C73" s="322">
        <v>579</v>
      </c>
      <c r="D73" s="321">
        <v>0</v>
      </c>
      <c r="E73" s="322">
        <v>0</v>
      </c>
      <c r="F73" s="321">
        <f t="shared" si="8"/>
        <v>1069</v>
      </c>
      <c r="G73" s="324">
        <f t="shared" si="9"/>
        <v>0.002138778515379598</v>
      </c>
      <c r="H73" s="325">
        <v>204</v>
      </c>
      <c r="I73" s="322">
        <v>207</v>
      </c>
      <c r="J73" s="321"/>
      <c r="K73" s="322"/>
      <c r="L73" s="321">
        <f t="shared" si="10"/>
        <v>411</v>
      </c>
      <c r="M73" s="326">
        <f t="shared" si="11"/>
        <v>1.6009732360097324</v>
      </c>
      <c r="N73" s="325">
        <v>1436</v>
      </c>
      <c r="O73" s="322">
        <v>1623</v>
      </c>
      <c r="P73" s="321"/>
      <c r="Q73" s="322"/>
      <c r="R73" s="321">
        <f t="shared" si="12"/>
        <v>3059</v>
      </c>
      <c r="S73" s="324">
        <f t="shared" si="13"/>
        <v>0.0011518308047528177</v>
      </c>
      <c r="T73" s="323">
        <v>1131</v>
      </c>
      <c r="U73" s="322">
        <v>1025</v>
      </c>
      <c r="V73" s="321"/>
      <c r="W73" s="322"/>
      <c r="X73" s="321">
        <f t="shared" si="14"/>
        <v>2156</v>
      </c>
      <c r="Y73" s="320">
        <f t="shared" si="15"/>
        <v>0.4188311688311688</v>
      </c>
    </row>
    <row r="74" spans="1:25" ht="18.75" customHeight="1">
      <c r="A74" s="327" t="s">
        <v>342</v>
      </c>
      <c r="B74" s="325">
        <v>244</v>
      </c>
      <c r="C74" s="322">
        <v>245</v>
      </c>
      <c r="D74" s="321">
        <v>0</v>
      </c>
      <c r="E74" s="322">
        <v>0</v>
      </c>
      <c r="F74" s="321">
        <f>SUM(B74:E74)</f>
        <v>489</v>
      </c>
      <c r="G74" s="324">
        <f>F74/$F$9</f>
        <v>0.0009783561216282727</v>
      </c>
      <c r="H74" s="325">
        <v>162</v>
      </c>
      <c r="I74" s="322">
        <v>189</v>
      </c>
      <c r="J74" s="321"/>
      <c r="K74" s="322"/>
      <c r="L74" s="321">
        <f>SUM(H74:K74)</f>
        <v>351</v>
      </c>
      <c r="M74" s="326">
        <f>IF(ISERROR(F74/L74-1),"         /0",(F74/L74-1))</f>
        <v>0.3931623931623931</v>
      </c>
      <c r="N74" s="325">
        <v>1406</v>
      </c>
      <c r="O74" s="322">
        <v>1375</v>
      </c>
      <c r="P74" s="321">
        <v>2</v>
      </c>
      <c r="Q74" s="322">
        <v>56</v>
      </c>
      <c r="R74" s="321">
        <f>SUM(N74:Q74)</f>
        <v>2839</v>
      </c>
      <c r="S74" s="324">
        <f>R74/$R$9</f>
        <v>0.0010689923683207744</v>
      </c>
      <c r="T74" s="323">
        <v>1274</v>
      </c>
      <c r="U74" s="322">
        <v>1258</v>
      </c>
      <c r="V74" s="321"/>
      <c r="W74" s="322">
        <v>36</v>
      </c>
      <c r="X74" s="321">
        <f>SUM(T74:W74)</f>
        <v>2568</v>
      </c>
      <c r="Y74" s="320">
        <f>IF(ISERROR(R74/X74-1),"         /0",(R74/X74-1))</f>
        <v>0.10552959501557635</v>
      </c>
    </row>
    <row r="75" spans="1:25" ht="18.75" customHeight="1">
      <c r="A75" s="327" t="s">
        <v>343</v>
      </c>
      <c r="B75" s="325">
        <v>180</v>
      </c>
      <c r="C75" s="322">
        <v>171</v>
      </c>
      <c r="D75" s="321">
        <v>0</v>
      </c>
      <c r="E75" s="322">
        <v>0</v>
      </c>
      <c r="F75" s="321">
        <f>SUM(B75:E75)</f>
        <v>351</v>
      </c>
      <c r="G75" s="324">
        <f>F75/$F$9</f>
        <v>0.0007022556210460608</v>
      </c>
      <c r="H75" s="325">
        <v>222</v>
      </c>
      <c r="I75" s="322">
        <v>217</v>
      </c>
      <c r="J75" s="321"/>
      <c r="K75" s="322"/>
      <c r="L75" s="321">
        <f>SUM(H75:K75)</f>
        <v>439</v>
      </c>
      <c r="M75" s="326">
        <f>IF(ISERROR(F75/L75-1),"         /0",(F75/L75-1))</f>
        <v>-0.20045558086560367</v>
      </c>
      <c r="N75" s="325">
        <v>1073</v>
      </c>
      <c r="O75" s="322">
        <v>911</v>
      </c>
      <c r="P75" s="321">
        <v>2</v>
      </c>
      <c r="Q75" s="322">
        <v>30</v>
      </c>
      <c r="R75" s="321">
        <f>SUM(N75:Q75)</f>
        <v>2016</v>
      </c>
      <c r="S75" s="324">
        <f>R75/$R$9</f>
        <v>0.0007591013083954496</v>
      </c>
      <c r="T75" s="323">
        <v>1245</v>
      </c>
      <c r="U75" s="322">
        <v>983</v>
      </c>
      <c r="V75" s="321"/>
      <c r="W75" s="322">
        <v>22</v>
      </c>
      <c r="X75" s="321">
        <f>SUM(T75:W75)</f>
        <v>2250</v>
      </c>
      <c r="Y75" s="320">
        <f>IF(ISERROR(R75/X75-1),"         /0",(R75/X75-1))</f>
        <v>-0.10399999999999998</v>
      </c>
    </row>
    <row r="76" spans="1:25" ht="18.75" customHeight="1" thickBot="1">
      <c r="A76" s="327" t="s">
        <v>286</v>
      </c>
      <c r="B76" s="325">
        <v>1345</v>
      </c>
      <c r="C76" s="322">
        <v>1077</v>
      </c>
      <c r="D76" s="321">
        <v>11</v>
      </c>
      <c r="E76" s="322">
        <v>8</v>
      </c>
      <c r="F76" s="321">
        <f>SUM(B76:E76)</f>
        <v>2441</v>
      </c>
      <c r="G76" s="324">
        <f>F76/$F$9</f>
        <v>0.00488377769508101</v>
      </c>
      <c r="H76" s="325">
        <v>1453</v>
      </c>
      <c r="I76" s="322">
        <v>1339</v>
      </c>
      <c r="J76" s="321">
        <v>156</v>
      </c>
      <c r="K76" s="322">
        <v>191</v>
      </c>
      <c r="L76" s="321">
        <f>SUM(H76:K76)</f>
        <v>3139</v>
      </c>
      <c r="M76" s="326">
        <f>IF(ISERROR(F76/L76-1),"         /0",(F76/L76-1))</f>
        <v>-0.2223638101306148</v>
      </c>
      <c r="N76" s="325">
        <v>7383</v>
      </c>
      <c r="O76" s="322">
        <v>6025</v>
      </c>
      <c r="P76" s="321">
        <v>296</v>
      </c>
      <c r="Q76" s="322">
        <v>267</v>
      </c>
      <c r="R76" s="321">
        <f>SUM(N76:Q76)</f>
        <v>13971</v>
      </c>
      <c r="S76" s="324">
        <f>R76/$R$9</f>
        <v>0.005260617251782156</v>
      </c>
      <c r="T76" s="323">
        <v>7549</v>
      </c>
      <c r="U76" s="322">
        <v>6125</v>
      </c>
      <c r="V76" s="321">
        <v>838</v>
      </c>
      <c r="W76" s="322">
        <v>974</v>
      </c>
      <c r="X76" s="321">
        <f>SUM(T76:W76)</f>
        <v>15486</v>
      </c>
      <c r="Y76" s="320">
        <f>IF(ISERROR(R76/X76-1),"         /0",(R76/X76-1))</f>
        <v>-0.09783029833397905</v>
      </c>
    </row>
    <row r="77" spans="1:25" s="312" customFormat="1" ht="18.75" customHeight="1" thickBot="1">
      <c r="A77" s="319" t="s">
        <v>59</v>
      </c>
      <c r="B77" s="316">
        <v>852</v>
      </c>
      <c r="C77" s="315">
        <v>237</v>
      </c>
      <c r="D77" s="314">
        <v>23</v>
      </c>
      <c r="E77" s="315">
        <v>0</v>
      </c>
      <c r="F77" s="314">
        <f>SUM(B77:E77)</f>
        <v>1112</v>
      </c>
      <c r="G77" s="317">
        <f>F77/$F$9</f>
        <v>0.0022248098307784034</v>
      </c>
      <c r="H77" s="316">
        <v>835</v>
      </c>
      <c r="I77" s="315">
        <v>292</v>
      </c>
      <c r="J77" s="314">
        <v>8</v>
      </c>
      <c r="K77" s="315">
        <v>8</v>
      </c>
      <c r="L77" s="314">
        <f>SUM(H77:K77)</f>
        <v>1143</v>
      </c>
      <c r="M77" s="318">
        <f>IF(ISERROR(F77/L77-1),"         /0",(F77/L77-1))</f>
        <v>-0.027121609798775204</v>
      </c>
      <c r="N77" s="316">
        <v>4838</v>
      </c>
      <c r="O77" s="315">
        <v>1104</v>
      </c>
      <c r="P77" s="314">
        <v>1826</v>
      </c>
      <c r="Q77" s="315">
        <v>1858</v>
      </c>
      <c r="R77" s="314">
        <f>SUM(N77:Q77)</f>
        <v>9626</v>
      </c>
      <c r="S77" s="317">
        <f>R77/$R$9</f>
        <v>0.0036245581322493043</v>
      </c>
      <c r="T77" s="316">
        <v>5829</v>
      </c>
      <c r="U77" s="315">
        <v>1829</v>
      </c>
      <c r="V77" s="314">
        <v>8</v>
      </c>
      <c r="W77" s="315">
        <v>8</v>
      </c>
      <c r="X77" s="314">
        <f>SUM(T77:W77)</f>
        <v>7674</v>
      </c>
      <c r="Y77" s="313">
        <f>IF(ISERROR(R77/X77-1),"         /0",(R77/X77-1))</f>
        <v>0.25436538962731303</v>
      </c>
    </row>
    <row r="78" ht="15" thickTop="1">
      <c r="A78" s="179" t="s">
        <v>44</v>
      </c>
    </row>
    <row r="79" ht="14.25">
      <c r="A79" s="179" t="s">
        <v>58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8:Y65536 M78:M65536 Y3 M3 M5:M8 Y5:Y8">
    <cfRule type="cellIs" priority="1" dxfId="68" operator="lessThan" stopIfTrue="1">
      <formula>0</formula>
    </cfRule>
  </conditionalFormatting>
  <conditionalFormatting sqref="Y9:Y77 M9:M77">
    <cfRule type="cellIs" priority="2" dxfId="68" operator="lessThan" stopIfTrue="1">
      <formula>0</formula>
    </cfRule>
    <cfRule type="cellIs" priority="3" dxfId="7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4">
      <selection activeCell="T43" sqref="T43:W43"/>
    </sheetView>
  </sheetViews>
  <sheetFormatPr defaultColWidth="8.00390625" defaultRowHeight="15"/>
  <cols>
    <col min="1" max="1" width="22.57421875" style="214" customWidth="1"/>
    <col min="2" max="2" width="9.421875" style="214" bestFit="1" customWidth="1"/>
    <col min="3" max="3" width="9.7109375" style="214" bestFit="1" customWidth="1"/>
    <col min="4" max="4" width="8.00390625" style="214" bestFit="1" customWidth="1"/>
    <col min="5" max="5" width="9.7109375" style="214" bestFit="1" customWidth="1"/>
    <col min="6" max="6" width="9.421875" style="214" bestFit="1" customWidth="1"/>
    <col min="7" max="7" width="10.140625" style="214" bestFit="1" customWidth="1"/>
    <col min="8" max="8" width="9.28125" style="214" bestFit="1" customWidth="1"/>
    <col min="9" max="9" width="9.7109375" style="214" bestFit="1" customWidth="1"/>
    <col min="10" max="10" width="8.57421875" style="214" customWidth="1"/>
    <col min="11" max="11" width="9.7109375" style="214" bestFit="1" customWidth="1"/>
    <col min="12" max="12" width="9.7109375" style="214" customWidth="1"/>
    <col min="13" max="13" width="10.140625" style="214" bestFit="1" customWidth="1"/>
    <col min="14" max="14" width="10.7109375" style="214" customWidth="1"/>
    <col min="15" max="17" width="10.8515625" style="214" customWidth="1"/>
    <col min="18" max="18" width="11.00390625" style="214" customWidth="1"/>
    <col min="19" max="19" width="10.140625" style="214" bestFit="1" customWidth="1"/>
    <col min="20" max="21" width="11.140625" style="214" bestFit="1" customWidth="1"/>
    <col min="22" max="23" width="10.28125" style="214" customWidth="1"/>
    <col min="24" max="24" width="11.140625" style="214" bestFit="1" customWidth="1"/>
    <col min="25" max="25" width="8.7109375" style="214" bestFit="1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650" t="s">
        <v>69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61" t="s">
        <v>68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363" customFormat="1" ht="17.25" customHeight="1" thickBot="1" thickTop="1">
      <c r="A5" s="594" t="s">
        <v>67</v>
      </c>
      <c r="B5" s="667" t="s">
        <v>37</v>
      </c>
      <c r="C5" s="668"/>
      <c r="D5" s="668"/>
      <c r="E5" s="668"/>
      <c r="F5" s="668"/>
      <c r="G5" s="668"/>
      <c r="H5" s="668"/>
      <c r="I5" s="668"/>
      <c r="J5" s="669"/>
      <c r="K5" s="669"/>
      <c r="L5" s="669"/>
      <c r="M5" s="670"/>
      <c r="N5" s="667" t="s">
        <v>36</v>
      </c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71"/>
    </row>
    <row r="6" spans="1:25" s="254" customFormat="1" ht="26.25" customHeight="1">
      <c r="A6" s="595"/>
      <c r="B6" s="656" t="s">
        <v>162</v>
      </c>
      <c r="C6" s="657"/>
      <c r="D6" s="657"/>
      <c r="E6" s="657"/>
      <c r="F6" s="657"/>
      <c r="G6" s="676" t="s">
        <v>35</v>
      </c>
      <c r="H6" s="656" t="s">
        <v>163</v>
      </c>
      <c r="I6" s="657"/>
      <c r="J6" s="657"/>
      <c r="K6" s="657"/>
      <c r="L6" s="657"/>
      <c r="M6" s="673" t="s">
        <v>34</v>
      </c>
      <c r="N6" s="656" t="s">
        <v>164</v>
      </c>
      <c r="O6" s="657"/>
      <c r="P6" s="657"/>
      <c r="Q6" s="657"/>
      <c r="R6" s="657"/>
      <c r="S6" s="676" t="s">
        <v>35</v>
      </c>
      <c r="T6" s="656" t="s">
        <v>165</v>
      </c>
      <c r="U6" s="657"/>
      <c r="V6" s="657"/>
      <c r="W6" s="657"/>
      <c r="X6" s="657"/>
      <c r="Y6" s="658" t="s">
        <v>34</v>
      </c>
    </row>
    <row r="7" spans="1:25" s="254" customFormat="1" ht="26.25" customHeight="1">
      <c r="A7" s="596"/>
      <c r="B7" s="645" t="s">
        <v>22</v>
      </c>
      <c r="C7" s="646"/>
      <c r="D7" s="647" t="s">
        <v>21</v>
      </c>
      <c r="E7" s="672"/>
      <c r="F7" s="679" t="s">
        <v>17</v>
      </c>
      <c r="G7" s="677"/>
      <c r="H7" s="645" t="s">
        <v>22</v>
      </c>
      <c r="I7" s="646"/>
      <c r="J7" s="647" t="s">
        <v>21</v>
      </c>
      <c r="K7" s="672"/>
      <c r="L7" s="679" t="s">
        <v>17</v>
      </c>
      <c r="M7" s="674"/>
      <c r="N7" s="645" t="s">
        <v>22</v>
      </c>
      <c r="O7" s="646"/>
      <c r="P7" s="647" t="s">
        <v>21</v>
      </c>
      <c r="Q7" s="672"/>
      <c r="R7" s="404"/>
      <c r="S7" s="677"/>
      <c r="T7" s="645" t="s">
        <v>22</v>
      </c>
      <c r="U7" s="646"/>
      <c r="V7" s="647" t="s">
        <v>21</v>
      </c>
      <c r="W7" s="672"/>
      <c r="X7" s="404"/>
      <c r="Y7" s="659"/>
    </row>
    <row r="8" spans="1:25" s="359" customFormat="1" ht="28.5" thickBot="1">
      <c r="A8" s="597"/>
      <c r="B8" s="362" t="s">
        <v>19</v>
      </c>
      <c r="C8" s="360" t="s">
        <v>18</v>
      </c>
      <c r="D8" s="361" t="s">
        <v>19</v>
      </c>
      <c r="E8" s="403" t="s">
        <v>18</v>
      </c>
      <c r="F8" s="680"/>
      <c r="G8" s="678"/>
      <c r="H8" s="362" t="s">
        <v>19</v>
      </c>
      <c r="I8" s="360" t="s">
        <v>18</v>
      </c>
      <c r="J8" s="361" t="s">
        <v>19</v>
      </c>
      <c r="K8" s="403" t="s">
        <v>18</v>
      </c>
      <c r="L8" s="680"/>
      <c r="M8" s="675"/>
      <c r="N8" s="362" t="s">
        <v>19</v>
      </c>
      <c r="O8" s="360" t="s">
        <v>18</v>
      </c>
      <c r="P8" s="361" t="s">
        <v>19</v>
      </c>
      <c r="Q8" s="403" t="s">
        <v>18</v>
      </c>
      <c r="R8" s="402" t="s">
        <v>17</v>
      </c>
      <c r="S8" s="678"/>
      <c r="T8" s="362" t="s">
        <v>19</v>
      </c>
      <c r="U8" s="360" t="s">
        <v>18</v>
      </c>
      <c r="V8" s="361" t="s">
        <v>19</v>
      </c>
      <c r="W8" s="403" t="s">
        <v>18</v>
      </c>
      <c r="X8" s="402" t="s">
        <v>17</v>
      </c>
      <c r="Y8" s="660"/>
    </row>
    <row r="9" spans="1:25" s="243" customFormat="1" ht="18" customHeight="1" thickBot="1" thickTop="1">
      <c r="A9" s="401" t="s">
        <v>24</v>
      </c>
      <c r="B9" s="398">
        <f>B10+B14+B25+B30+B39+B43</f>
        <v>256640</v>
      </c>
      <c r="C9" s="397">
        <f>C10+C14+C25+C30+C39+C43</f>
        <v>241282</v>
      </c>
      <c r="D9" s="396">
        <f>D10+D14+D25+D30+D39+D43</f>
        <v>1178</v>
      </c>
      <c r="E9" s="395">
        <f>E10+E14+E25+E30+E39+E43</f>
        <v>718</v>
      </c>
      <c r="F9" s="394">
        <f aca="true" t="shared" si="0" ref="F9:F43">SUM(B9:E9)</f>
        <v>499818</v>
      </c>
      <c r="G9" s="399">
        <f aca="true" t="shared" si="1" ref="G9:G43">F9/$F$9</f>
        <v>1</v>
      </c>
      <c r="H9" s="398">
        <f>H10+H14+H25+H30+H39+H43</f>
        <v>226400</v>
      </c>
      <c r="I9" s="397">
        <f>I10+I14+I25+I30+I39+I43</f>
        <v>221447</v>
      </c>
      <c r="J9" s="396">
        <f>J10+J14+J25+J30+J39+J43</f>
        <v>2391</v>
      </c>
      <c r="K9" s="395">
        <f>K10+K14+K25+K30+K39+K43</f>
        <v>2263</v>
      </c>
      <c r="L9" s="394">
        <f aca="true" t="shared" si="2" ref="L9:L43">SUM(H9:K9)</f>
        <v>452501</v>
      </c>
      <c r="M9" s="400">
        <f aca="true" t="shared" si="3" ref="M9:M43">IF(ISERROR(F9/L9-1),"         /0",(F9/L9-1))</f>
        <v>0.10456772471221054</v>
      </c>
      <c r="N9" s="398">
        <f>N10+N14+N25+N30+N39+N43</f>
        <v>1371311</v>
      </c>
      <c r="O9" s="397">
        <f>O10+O14+O25+O30+O39+O43</f>
        <v>1258660</v>
      </c>
      <c r="P9" s="396">
        <f>P10+P14+P25+P30+P39+P43</f>
        <v>13108</v>
      </c>
      <c r="Q9" s="395">
        <f>Q10+Q14+Q25+Q30+Q39+Q43</f>
        <v>12693</v>
      </c>
      <c r="R9" s="394">
        <f aca="true" t="shared" si="4" ref="R9:R43">SUM(N9:Q9)</f>
        <v>2655772</v>
      </c>
      <c r="S9" s="399">
        <f aca="true" t="shared" si="5" ref="S9:S43">R9/$R$9</f>
        <v>1</v>
      </c>
      <c r="T9" s="398">
        <f>T10+T14+T25+T30+T39+T43</f>
        <v>1179245</v>
      </c>
      <c r="U9" s="397">
        <f>U10+U14+U25+U30+U39+U43</f>
        <v>1103790</v>
      </c>
      <c r="V9" s="396">
        <f>V10+V14+V25+V30+V39+V43</f>
        <v>14893</v>
      </c>
      <c r="W9" s="395">
        <f>W10+W14+W25+W30+W39+W43</f>
        <v>15399</v>
      </c>
      <c r="X9" s="394">
        <f aca="true" t="shared" si="6" ref="X9:X43">SUM(T9:W9)</f>
        <v>2313327</v>
      </c>
      <c r="Y9" s="393">
        <f>IF(ISERROR(R9/X9-1),"         /0",(R9/X9-1))</f>
        <v>0.14803138510033387</v>
      </c>
    </row>
    <row r="10" spans="1:25" s="376" customFormat="1" ht="18.75" customHeight="1">
      <c r="A10" s="385" t="s">
        <v>64</v>
      </c>
      <c r="B10" s="382">
        <f>SUM(B11:B13)</f>
        <v>85113</v>
      </c>
      <c r="C10" s="381">
        <f>SUM(C11:C13)</f>
        <v>83745</v>
      </c>
      <c r="D10" s="380">
        <f>SUM(D11:D13)</f>
        <v>77</v>
      </c>
      <c r="E10" s="379">
        <f>SUM(E11:E13)</f>
        <v>26</v>
      </c>
      <c r="F10" s="378">
        <f t="shared" si="0"/>
        <v>168961</v>
      </c>
      <c r="G10" s="383">
        <f t="shared" si="1"/>
        <v>0.33804504839761673</v>
      </c>
      <c r="H10" s="382">
        <f>SUM(H11:H13)</f>
        <v>87598</v>
      </c>
      <c r="I10" s="381">
        <f>SUM(I11:I13)</f>
        <v>88981</v>
      </c>
      <c r="J10" s="380">
        <f>SUM(J11:J13)</f>
        <v>29</v>
      </c>
      <c r="K10" s="379">
        <f>SUM(K11:K13)</f>
        <v>19</v>
      </c>
      <c r="L10" s="378">
        <f t="shared" si="2"/>
        <v>176627</v>
      </c>
      <c r="M10" s="384">
        <f t="shared" si="3"/>
        <v>-0.043402197851970525</v>
      </c>
      <c r="N10" s="382">
        <f>SUM(N11:N13)</f>
        <v>452174</v>
      </c>
      <c r="O10" s="381">
        <f>SUM(O11:O13)</f>
        <v>431586</v>
      </c>
      <c r="P10" s="380">
        <f>SUM(P11:P13)</f>
        <v>919</v>
      </c>
      <c r="Q10" s="379">
        <f>SUM(Q11:Q13)</f>
        <v>815</v>
      </c>
      <c r="R10" s="378">
        <f t="shared" si="4"/>
        <v>885494</v>
      </c>
      <c r="S10" s="383">
        <f t="shared" si="5"/>
        <v>0.333422447408889</v>
      </c>
      <c r="T10" s="382">
        <f>SUM(T11:T13)</f>
        <v>441796</v>
      </c>
      <c r="U10" s="381">
        <f>SUM(U11:U13)</f>
        <v>430147</v>
      </c>
      <c r="V10" s="380">
        <f>SUM(V11:V13)</f>
        <v>1862</v>
      </c>
      <c r="W10" s="379">
        <f>SUM(W11:W13)</f>
        <v>1883</v>
      </c>
      <c r="X10" s="378">
        <f t="shared" si="6"/>
        <v>875688</v>
      </c>
      <c r="Y10" s="377">
        <f aca="true" t="shared" si="7" ref="Y10:Y43">IF(ISERROR(R10/X10-1),"         /0",IF(R10/X10&gt;5,"  *  ",(R10/X10-1)))</f>
        <v>0.01119805227432602</v>
      </c>
    </row>
    <row r="11" spans="1:25" ht="18.75" customHeight="1">
      <c r="A11" s="327" t="s">
        <v>344</v>
      </c>
      <c r="B11" s="325">
        <v>81799</v>
      </c>
      <c r="C11" s="322">
        <v>81493</v>
      </c>
      <c r="D11" s="321">
        <v>77</v>
      </c>
      <c r="E11" s="374">
        <v>26</v>
      </c>
      <c r="F11" s="373">
        <f t="shared" si="0"/>
        <v>163395</v>
      </c>
      <c r="G11" s="324">
        <f t="shared" si="1"/>
        <v>0.32690899487413416</v>
      </c>
      <c r="H11" s="325">
        <v>84274</v>
      </c>
      <c r="I11" s="322">
        <v>86535</v>
      </c>
      <c r="J11" s="321">
        <v>29</v>
      </c>
      <c r="K11" s="374">
        <v>19</v>
      </c>
      <c r="L11" s="373">
        <f t="shared" si="2"/>
        <v>170857</v>
      </c>
      <c r="M11" s="375">
        <f t="shared" si="3"/>
        <v>-0.043673949560158465</v>
      </c>
      <c r="N11" s="325">
        <v>434538</v>
      </c>
      <c r="O11" s="322">
        <v>419817</v>
      </c>
      <c r="P11" s="321">
        <v>919</v>
      </c>
      <c r="Q11" s="374">
        <v>815</v>
      </c>
      <c r="R11" s="373">
        <f t="shared" si="4"/>
        <v>856089</v>
      </c>
      <c r="S11" s="324">
        <f t="shared" si="5"/>
        <v>0.3223503373030516</v>
      </c>
      <c r="T11" s="323">
        <v>423859</v>
      </c>
      <c r="U11" s="322">
        <v>418220</v>
      </c>
      <c r="V11" s="321">
        <v>1854</v>
      </c>
      <c r="W11" s="374">
        <v>1773</v>
      </c>
      <c r="X11" s="373">
        <f t="shared" si="6"/>
        <v>845706</v>
      </c>
      <c r="Y11" s="320">
        <f t="shared" si="7"/>
        <v>0.01227731623046302</v>
      </c>
    </row>
    <row r="12" spans="1:25" ht="18.75" customHeight="1">
      <c r="A12" s="327" t="s">
        <v>345</v>
      </c>
      <c r="B12" s="325">
        <v>3068</v>
      </c>
      <c r="C12" s="322">
        <v>2034</v>
      </c>
      <c r="D12" s="321">
        <v>0</v>
      </c>
      <c r="E12" s="374">
        <v>0</v>
      </c>
      <c r="F12" s="373">
        <f t="shared" si="0"/>
        <v>5102</v>
      </c>
      <c r="G12" s="324">
        <f t="shared" si="1"/>
        <v>0.010207715608481487</v>
      </c>
      <c r="H12" s="325">
        <v>2903</v>
      </c>
      <c r="I12" s="322">
        <v>2003</v>
      </c>
      <c r="J12" s="321"/>
      <c r="K12" s="374"/>
      <c r="L12" s="373">
        <f t="shared" si="2"/>
        <v>4906</v>
      </c>
      <c r="M12" s="375">
        <f t="shared" si="3"/>
        <v>0.03995108030982464</v>
      </c>
      <c r="N12" s="325">
        <v>16035</v>
      </c>
      <c r="O12" s="322">
        <v>10806</v>
      </c>
      <c r="P12" s="321"/>
      <c r="Q12" s="374"/>
      <c r="R12" s="373">
        <f t="shared" si="4"/>
        <v>26841</v>
      </c>
      <c r="S12" s="324">
        <f t="shared" si="5"/>
        <v>0.010106665783056678</v>
      </c>
      <c r="T12" s="323">
        <v>15823</v>
      </c>
      <c r="U12" s="322">
        <v>10194</v>
      </c>
      <c r="V12" s="321"/>
      <c r="W12" s="374"/>
      <c r="X12" s="373">
        <f t="shared" si="6"/>
        <v>26017</v>
      </c>
      <c r="Y12" s="320">
        <f t="shared" si="7"/>
        <v>0.03167159933889385</v>
      </c>
    </row>
    <row r="13" spans="1:25" ht="18.75" customHeight="1" thickBot="1">
      <c r="A13" s="350" t="s">
        <v>346</v>
      </c>
      <c r="B13" s="347">
        <v>246</v>
      </c>
      <c r="C13" s="346">
        <v>218</v>
      </c>
      <c r="D13" s="345">
        <v>0</v>
      </c>
      <c r="E13" s="390">
        <v>0</v>
      </c>
      <c r="F13" s="389">
        <f t="shared" si="0"/>
        <v>464</v>
      </c>
      <c r="G13" s="348">
        <f t="shared" si="1"/>
        <v>0.0009283379150010604</v>
      </c>
      <c r="H13" s="347">
        <v>421</v>
      </c>
      <c r="I13" s="346">
        <v>443</v>
      </c>
      <c r="J13" s="345"/>
      <c r="K13" s="390"/>
      <c r="L13" s="389">
        <f t="shared" si="2"/>
        <v>864</v>
      </c>
      <c r="M13" s="392">
        <f t="shared" si="3"/>
        <v>-0.4629629629629629</v>
      </c>
      <c r="N13" s="347">
        <v>1601</v>
      </c>
      <c r="O13" s="346">
        <v>963</v>
      </c>
      <c r="P13" s="345"/>
      <c r="Q13" s="390"/>
      <c r="R13" s="389">
        <f t="shared" si="4"/>
        <v>2564</v>
      </c>
      <c r="S13" s="348">
        <f t="shared" si="5"/>
        <v>0.0009654443227807206</v>
      </c>
      <c r="T13" s="391">
        <v>2114</v>
      </c>
      <c r="U13" s="346">
        <v>1733</v>
      </c>
      <c r="V13" s="345">
        <v>8</v>
      </c>
      <c r="W13" s="390">
        <v>110</v>
      </c>
      <c r="X13" s="389">
        <f t="shared" si="6"/>
        <v>3965</v>
      </c>
      <c r="Y13" s="344">
        <f t="shared" si="7"/>
        <v>-0.35334174022698617</v>
      </c>
    </row>
    <row r="14" spans="1:25" s="376" customFormat="1" ht="18.75" customHeight="1">
      <c r="A14" s="385" t="s">
        <v>63</v>
      </c>
      <c r="B14" s="382">
        <f>SUM(B15:B24)</f>
        <v>71660</v>
      </c>
      <c r="C14" s="381">
        <f>SUM(C15:C24)</f>
        <v>72036</v>
      </c>
      <c r="D14" s="380">
        <f>SUM(D15:D24)</f>
        <v>93</v>
      </c>
      <c r="E14" s="379">
        <f>SUM(E15:E24)</f>
        <v>3</v>
      </c>
      <c r="F14" s="378">
        <f t="shared" si="0"/>
        <v>143792</v>
      </c>
      <c r="G14" s="383">
        <f t="shared" si="1"/>
        <v>0.28768871869360446</v>
      </c>
      <c r="H14" s="382">
        <f>SUM(H15:H24)</f>
        <v>59036</v>
      </c>
      <c r="I14" s="381">
        <f>SUM(I15:I24)</f>
        <v>59431</v>
      </c>
      <c r="J14" s="380">
        <f>SUM(J15:J24)</f>
        <v>828</v>
      </c>
      <c r="K14" s="379">
        <f>SUM(K15:K24)</f>
        <v>860</v>
      </c>
      <c r="L14" s="378">
        <f t="shared" si="2"/>
        <v>120155</v>
      </c>
      <c r="M14" s="384">
        <f t="shared" si="3"/>
        <v>0.19672090216803295</v>
      </c>
      <c r="N14" s="382">
        <f>SUM(N15:N24)</f>
        <v>386219</v>
      </c>
      <c r="O14" s="381">
        <f>SUM(O15:O24)</f>
        <v>375949</v>
      </c>
      <c r="P14" s="380">
        <f>SUM(P15:P24)</f>
        <v>2905</v>
      </c>
      <c r="Q14" s="379">
        <f>SUM(Q15:Q24)</f>
        <v>2565</v>
      </c>
      <c r="R14" s="378">
        <f t="shared" si="4"/>
        <v>767638</v>
      </c>
      <c r="S14" s="383">
        <f t="shared" si="5"/>
        <v>0.2890451439355487</v>
      </c>
      <c r="T14" s="382">
        <f>SUM(T15:T24)</f>
        <v>313121</v>
      </c>
      <c r="U14" s="381">
        <f>SUM(U15:U24)</f>
        <v>304451</v>
      </c>
      <c r="V14" s="380">
        <f>SUM(V15:V24)</f>
        <v>4808</v>
      </c>
      <c r="W14" s="379">
        <f>SUM(W15:W24)</f>
        <v>4353</v>
      </c>
      <c r="X14" s="378">
        <f t="shared" si="6"/>
        <v>626733</v>
      </c>
      <c r="Y14" s="377">
        <f t="shared" si="7"/>
        <v>0.22482460633156376</v>
      </c>
    </row>
    <row r="15" spans="1:25" ht="18.75" customHeight="1">
      <c r="A15" s="342" t="s">
        <v>347</v>
      </c>
      <c r="B15" s="339">
        <v>19380</v>
      </c>
      <c r="C15" s="337">
        <v>18280</v>
      </c>
      <c r="D15" s="338">
        <v>11</v>
      </c>
      <c r="E15" s="386">
        <v>0</v>
      </c>
      <c r="F15" s="387">
        <f t="shared" si="0"/>
        <v>37671</v>
      </c>
      <c r="G15" s="340">
        <f t="shared" si="1"/>
        <v>0.0753694344741486</v>
      </c>
      <c r="H15" s="339">
        <v>15693</v>
      </c>
      <c r="I15" s="337">
        <v>15116</v>
      </c>
      <c r="J15" s="338">
        <v>722</v>
      </c>
      <c r="K15" s="386">
        <v>746</v>
      </c>
      <c r="L15" s="387">
        <f t="shared" si="2"/>
        <v>32277</v>
      </c>
      <c r="M15" s="388">
        <f t="shared" si="3"/>
        <v>0.1671159029649596</v>
      </c>
      <c r="N15" s="339">
        <v>102625</v>
      </c>
      <c r="O15" s="337">
        <v>98896</v>
      </c>
      <c r="P15" s="338">
        <v>2525</v>
      </c>
      <c r="Q15" s="386">
        <v>2348</v>
      </c>
      <c r="R15" s="387">
        <f t="shared" si="4"/>
        <v>206394</v>
      </c>
      <c r="S15" s="340">
        <f t="shared" si="5"/>
        <v>0.07771525567706866</v>
      </c>
      <c r="T15" s="343">
        <v>71664</v>
      </c>
      <c r="U15" s="337">
        <v>71035</v>
      </c>
      <c r="V15" s="338">
        <v>4140</v>
      </c>
      <c r="W15" s="386">
        <v>4023</v>
      </c>
      <c r="X15" s="387">
        <f t="shared" si="6"/>
        <v>150862</v>
      </c>
      <c r="Y15" s="336">
        <f t="shared" si="7"/>
        <v>0.3680979968447986</v>
      </c>
    </row>
    <row r="16" spans="1:25" ht="18.75" customHeight="1">
      <c r="A16" s="342" t="s">
        <v>348</v>
      </c>
      <c r="B16" s="339">
        <v>15322</v>
      </c>
      <c r="C16" s="337">
        <v>15816</v>
      </c>
      <c r="D16" s="338">
        <v>10</v>
      </c>
      <c r="E16" s="386">
        <v>0</v>
      </c>
      <c r="F16" s="387">
        <f t="shared" si="0"/>
        <v>31148</v>
      </c>
      <c r="G16" s="340">
        <f t="shared" si="1"/>
        <v>0.06231868400097636</v>
      </c>
      <c r="H16" s="339">
        <v>14542</v>
      </c>
      <c r="I16" s="337">
        <v>14426</v>
      </c>
      <c r="J16" s="338">
        <v>97</v>
      </c>
      <c r="K16" s="386">
        <v>96</v>
      </c>
      <c r="L16" s="387">
        <f t="shared" si="2"/>
        <v>29161</v>
      </c>
      <c r="M16" s="388">
        <f t="shared" si="3"/>
        <v>0.0681389527108125</v>
      </c>
      <c r="N16" s="339">
        <v>86977</v>
      </c>
      <c r="O16" s="337">
        <v>87186</v>
      </c>
      <c r="P16" s="338">
        <v>50</v>
      </c>
      <c r="Q16" s="386">
        <v>12</v>
      </c>
      <c r="R16" s="387">
        <f t="shared" si="4"/>
        <v>174225</v>
      </c>
      <c r="S16" s="340">
        <f t="shared" si="5"/>
        <v>0.06560239357896687</v>
      </c>
      <c r="T16" s="343">
        <v>78822</v>
      </c>
      <c r="U16" s="337">
        <v>77724</v>
      </c>
      <c r="V16" s="338">
        <v>174</v>
      </c>
      <c r="W16" s="386">
        <v>96</v>
      </c>
      <c r="X16" s="387">
        <f t="shared" si="6"/>
        <v>156816</v>
      </c>
      <c r="Y16" s="336">
        <f t="shared" si="7"/>
        <v>0.11101545760636666</v>
      </c>
    </row>
    <row r="17" spans="1:25" ht="18.75" customHeight="1">
      <c r="A17" s="342" t="s">
        <v>349</v>
      </c>
      <c r="B17" s="339">
        <v>11296</v>
      </c>
      <c r="C17" s="337">
        <v>11297</v>
      </c>
      <c r="D17" s="338">
        <v>6</v>
      </c>
      <c r="E17" s="386">
        <v>0</v>
      </c>
      <c r="F17" s="387">
        <f t="shared" si="0"/>
        <v>22599</v>
      </c>
      <c r="G17" s="340">
        <f t="shared" si="1"/>
        <v>0.04521445806273484</v>
      </c>
      <c r="H17" s="339">
        <v>6302</v>
      </c>
      <c r="I17" s="337">
        <v>6972</v>
      </c>
      <c r="J17" s="338">
        <v>1</v>
      </c>
      <c r="K17" s="386">
        <v>0</v>
      </c>
      <c r="L17" s="387">
        <f t="shared" si="2"/>
        <v>13275</v>
      </c>
      <c r="M17" s="388">
        <f t="shared" si="3"/>
        <v>0.7023728813559322</v>
      </c>
      <c r="N17" s="339">
        <v>60232</v>
      </c>
      <c r="O17" s="337">
        <v>57275</v>
      </c>
      <c r="P17" s="338">
        <v>63</v>
      </c>
      <c r="Q17" s="386">
        <v>0</v>
      </c>
      <c r="R17" s="387">
        <f t="shared" si="4"/>
        <v>117570</v>
      </c>
      <c r="S17" s="340">
        <f t="shared" si="5"/>
        <v>0.044269613505978675</v>
      </c>
      <c r="T17" s="343">
        <v>34856</v>
      </c>
      <c r="U17" s="337">
        <v>35273</v>
      </c>
      <c r="V17" s="338">
        <v>43</v>
      </c>
      <c r="W17" s="386">
        <v>0</v>
      </c>
      <c r="X17" s="387">
        <f t="shared" si="6"/>
        <v>70172</v>
      </c>
      <c r="Y17" s="336">
        <f t="shared" si="7"/>
        <v>0.6754545972752666</v>
      </c>
    </row>
    <row r="18" spans="1:25" ht="18.75" customHeight="1">
      <c r="A18" s="342" t="s">
        <v>350</v>
      </c>
      <c r="B18" s="339">
        <v>10645</v>
      </c>
      <c r="C18" s="337">
        <v>11175</v>
      </c>
      <c r="D18" s="338">
        <v>54</v>
      </c>
      <c r="E18" s="386">
        <v>0</v>
      </c>
      <c r="F18" s="387">
        <f>SUM(B18:E18)</f>
        <v>21874</v>
      </c>
      <c r="G18" s="340">
        <f>F18/$F$9</f>
        <v>0.04376393007054568</v>
      </c>
      <c r="H18" s="339">
        <v>10677</v>
      </c>
      <c r="I18" s="337">
        <v>10457</v>
      </c>
      <c r="J18" s="338">
        <v>3</v>
      </c>
      <c r="K18" s="386">
        <v>16</v>
      </c>
      <c r="L18" s="387">
        <f>SUM(H18:K18)</f>
        <v>21153</v>
      </c>
      <c r="M18" s="388">
        <f>IF(ISERROR(F18/L18-1),"         /0",(F18/L18-1))</f>
        <v>0.034084999763627</v>
      </c>
      <c r="N18" s="339">
        <v>50684</v>
      </c>
      <c r="O18" s="337">
        <v>49864</v>
      </c>
      <c r="P18" s="338">
        <v>80</v>
      </c>
      <c r="Q18" s="386">
        <v>2</v>
      </c>
      <c r="R18" s="387">
        <f>SUM(N18:Q18)</f>
        <v>100630</v>
      </c>
      <c r="S18" s="340">
        <f>R18/$R$9</f>
        <v>0.037891053900711354</v>
      </c>
      <c r="T18" s="343">
        <v>63902</v>
      </c>
      <c r="U18" s="337">
        <v>57285</v>
      </c>
      <c r="V18" s="338">
        <v>375</v>
      </c>
      <c r="W18" s="386">
        <v>232</v>
      </c>
      <c r="X18" s="387">
        <f>SUM(T18:W18)</f>
        <v>121794</v>
      </c>
      <c r="Y18" s="336">
        <f>IF(ISERROR(R18/X18-1),"         /0",IF(R18/X18&gt;5,"  *  ",(R18/X18-1)))</f>
        <v>-0.17376882276631034</v>
      </c>
    </row>
    <row r="19" spans="1:25" ht="18.75" customHeight="1">
      <c r="A19" s="342" t="s">
        <v>351</v>
      </c>
      <c r="B19" s="339">
        <v>7331</v>
      </c>
      <c r="C19" s="337">
        <v>7574</v>
      </c>
      <c r="D19" s="338">
        <v>9</v>
      </c>
      <c r="E19" s="386">
        <v>0</v>
      </c>
      <c r="F19" s="387">
        <f t="shared" si="0"/>
        <v>14914</v>
      </c>
      <c r="G19" s="340">
        <f t="shared" si="1"/>
        <v>0.029838861345529773</v>
      </c>
      <c r="H19" s="339">
        <v>6524</v>
      </c>
      <c r="I19" s="337">
        <v>6782</v>
      </c>
      <c r="J19" s="338"/>
      <c r="K19" s="386">
        <v>0</v>
      </c>
      <c r="L19" s="387">
        <f t="shared" si="2"/>
        <v>13306</v>
      </c>
      <c r="M19" s="388">
        <f t="shared" si="3"/>
        <v>0.12084773786261827</v>
      </c>
      <c r="N19" s="339">
        <v>41661</v>
      </c>
      <c r="O19" s="337">
        <v>40999</v>
      </c>
      <c r="P19" s="338">
        <v>140</v>
      </c>
      <c r="Q19" s="386">
        <v>191</v>
      </c>
      <c r="R19" s="387">
        <f t="shared" si="4"/>
        <v>82991</v>
      </c>
      <c r="S19" s="340">
        <f t="shared" si="5"/>
        <v>0.03124929399059859</v>
      </c>
      <c r="T19" s="343">
        <v>34364</v>
      </c>
      <c r="U19" s="337">
        <v>34767</v>
      </c>
      <c r="V19" s="338">
        <v>23</v>
      </c>
      <c r="W19" s="386">
        <v>0</v>
      </c>
      <c r="X19" s="387">
        <f t="shared" si="6"/>
        <v>69154</v>
      </c>
      <c r="Y19" s="336">
        <f t="shared" si="7"/>
        <v>0.20008965497295894</v>
      </c>
    </row>
    <row r="20" spans="1:25" ht="18.75" customHeight="1">
      <c r="A20" s="342" t="s">
        <v>352</v>
      </c>
      <c r="B20" s="339">
        <v>6520</v>
      </c>
      <c r="C20" s="337">
        <v>6607</v>
      </c>
      <c r="D20" s="338">
        <v>1</v>
      </c>
      <c r="E20" s="386">
        <v>3</v>
      </c>
      <c r="F20" s="387">
        <f t="shared" si="0"/>
        <v>13131</v>
      </c>
      <c r="G20" s="340">
        <f t="shared" si="1"/>
        <v>0.02627156284887699</v>
      </c>
      <c r="H20" s="339">
        <v>4050</v>
      </c>
      <c r="I20" s="337">
        <v>4277</v>
      </c>
      <c r="J20" s="338">
        <v>5</v>
      </c>
      <c r="K20" s="386">
        <v>0</v>
      </c>
      <c r="L20" s="387">
        <f t="shared" si="2"/>
        <v>8332</v>
      </c>
      <c r="M20" s="388">
        <f t="shared" si="3"/>
        <v>0.5759721555448871</v>
      </c>
      <c r="N20" s="339">
        <v>38508</v>
      </c>
      <c r="O20" s="337">
        <v>35633</v>
      </c>
      <c r="P20" s="338">
        <v>35</v>
      </c>
      <c r="Q20" s="386">
        <v>3</v>
      </c>
      <c r="R20" s="387">
        <f t="shared" si="4"/>
        <v>74179</v>
      </c>
      <c r="S20" s="340">
        <f t="shared" si="5"/>
        <v>0.027931238073147846</v>
      </c>
      <c r="T20" s="343">
        <v>22273</v>
      </c>
      <c r="U20" s="337">
        <v>21542</v>
      </c>
      <c r="V20" s="338">
        <v>53</v>
      </c>
      <c r="W20" s="386">
        <v>0</v>
      </c>
      <c r="X20" s="387">
        <f t="shared" si="6"/>
        <v>43868</v>
      </c>
      <c r="Y20" s="336">
        <f t="shared" si="7"/>
        <v>0.6909592413604451</v>
      </c>
    </row>
    <row r="21" spans="1:25" ht="18.75" customHeight="1">
      <c r="A21" s="342" t="s">
        <v>353</v>
      </c>
      <c r="B21" s="339">
        <v>609</v>
      </c>
      <c r="C21" s="337">
        <v>615</v>
      </c>
      <c r="D21" s="338">
        <v>2</v>
      </c>
      <c r="E21" s="386">
        <v>0</v>
      </c>
      <c r="F21" s="387">
        <f t="shared" si="0"/>
        <v>1226</v>
      </c>
      <c r="G21" s="340">
        <f t="shared" si="1"/>
        <v>0.0024528928529984916</v>
      </c>
      <c r="H21" s="339">
        <v>816</v>
      </c>
      <c r="I21" s="337">
        <v>723</v>
      </c>
      <c r="J21" s="338"/>
      <c r="K21" s="386">
        <v>2</v>
      </c>
      <c r="L21" s="387">
        <f t="shared" si="2"/>
        <v>1541</v>
      </c>
      <c r="M21" s="388">
        <f t="shared" si="3"/>
        <v>-0.20441271901362756</v>
      </c>
      <c r="N21" s="339">
        <v>3257</v>
      </c>
      <c r="O21" s="337">
        <v>2885</v>
      </c>
      <c r="P21" s="338">
        <v>8</v>
      </c>
      <c r="Q21" s="386">
        <v>2</v>
      </c>
      <c r="R21" s="387">
        <f t="shared" si="4"/>
        <v>6152</v>
      </c>
      <c r="S21" s="340">
        <f t="shared" si="5"/>
        <v>0.00231646391331786</v>
      </c>
      <c r="T21" s="343">
        <v>4572</v>
      </c>
      <c r="U21" s="337">
        <v>3376</v>
      </c>
      <c r="V21" s="338"/>
      <c r="W21" s="386">
        <v>2</v>
      </c>
      <c r="X21" s="387">
        <f t="shared" si="6"/>
        <v>7950</v>
      </c>
      <c r="Y21" s="336">
        <f t="shared" si="7"/>
        <v>-0.2261635220125786</v>
      </c>
    </row>
    <row r="22" spans="1:25" ht="18.75" customHeight="1">
      <c r="A22" s="342" t="s">
        <v>354</v>
      </c>
      <c r="B22" s="339">
        <v>318</v>
      </c>
      <c r="C22" s="337">
        <v>458</v>
      </c>
      <c r="D22" s="338">
        <v>0</v>
      </c>
      <c r="E22" s="386">
        <v>0</v>
      </c>
      <c r="F22" s="387">
        <f t="shared" si="0"/>
        <v>776</v>
      </c>
      <c r="G22" s="340">
        <f t="shared" si="1"/>
        <v>0.00155256513370867</v>
      </c>
      <c r="H22" s="339">
        <v>308</v>
      </c>
      <c r="I22" s="337">
        <v>547</v>
      </c>
      <c r="J22" s="338"/>
      <c r="K22" s="386"/>
      <c r="L22" s="387">
        <f t="shared" si="2"/>
        <v>855</v>
      </c>
      <c r="M22" s="388">
        <f t="shared" si="3"/>
        <v>-0.09239766081871348</v>
      </c>
      <c r="N22" s="339">
        <v>1534</v>
      </c>
      <c r="O22" s="337">
        <v>1879</v>
      </c>
      <c r="P22" s="338"/>
      <c r="Q22" s="386"/>
      <c r="R22" s="387">
        <f t="shared" si="4"/>
        <v>3413</v>
      </c>
      <c r="S22" s="340">
        <f t="shared" si="5"/>
        <v>0.0012851253797389233</v>
      </c>
      <c r="T22" s="343">
        <v>1886</v>
      </c>
      <c r="U22" s="337">
        <v>2735</v>
      </c>
      <c r="V22" s="338"/>
      <c r="W22" s="386"/>
      <c r="X22" s="387">
        <f t="shared" si="6"/>
        <v>4621</v>
      </c>
      <c r="Y22" s="336">
        <f t="shared" si="7"/>
        <v>-0.261415278078338</v>
      </c>
    </row>
    <row r="23" spans="1:25" ht="18.75" customHeight="1">
      <c r="A23" s="342" t="s">
        <v>355</v>
      </c>
      <c r="B23" s="339">
        <v>239</v>
      </c>
      <c r="C23" s="337">
        <v>214</v>
      </c>
      <c r="D23" s="338">
        <v>0</v>
      </c>
      <c r="E23" s="386">
        <v>0</v>
      </c>
      <c r="F23" s="387">
        <f t="shared" si="0"/>
        <v>453</v>
      </c>
      <c r="G23" s="340">
        <f t="shared" si="1"/>
        <v>0.000906329904085087</v>
      </c>
      <c r="H23" s="339">
        <v>119</v>
      </c>
      <c r="I23" s="337">
        <v>131</v>
      </c>
      <c r="J23" s="338"/>
      <c r="K23" s="386"/>
      <c r="L23" s="387">
        <f t="shared" si="2"/>
        <v>250</v>
      </c>
      <c r="M23" s="388">
        <f t="shared" si="3"/>
        <v>0.812</v>
      </c>
      <c r="N23" s="339">
        <v>733</v>
      </c>
      <c r="O23" s="337">
        <v>1332</v>
      </c>
      <c r="P23" s="338"/>
      <c r="Q23" s="386">
        <v>0</v>
      </c>
      <c r="R23" s="387">
        <f t="shared" si="4"/>
        <v>2065</v>
      </c>
      <c r="S23" s="340">
        <f t="shared" si="5"/>
        <v>0.0007775516874189501</v>
      </c>
      <c r="T23" s="343">
        <v>769</v>
      </c>
      <c r="U23" s="337">
        <v>714</v>
      </c>
      <c r="V23" s="338"/>
      <c r="W23" s="386"/>
      <c r="X23" s="387">
        <f t="shared" si="6"/>
        <v>1483</v>
      </c>
      <c r="Y23" s="336">
        <f t="shared" si="7"/>
        <v>0.3924477410654079</v>
      </c>
    </row>
    <row r="24" spans="1:25" ht="18.75" customHeight="1" thickBot="1">
      <c r="A24" s="342" t="s">
        <v>59</v>
      </c>
      <c r="B24" s="339">
        <v>0</v>
      </c>
      <c r="C24" s="337">
        <v>0</v>
      </c>
      <c r="D24" s="338">
        <v>0</v>
      </c>
      <c r="E24" s="386">
        <v>0</v>
      </c>
      <c r="F24" s="387">
        <f t="shared" si="0"/>
        <v>0</v>
      </c>
      <c r="G24" s="340">
        <f t="shared" si="1"/>
        <v>0</v>
      </c>
      <c r="H24" s="339">
        <v>5</v>
      </c>
      <c r="I24" s="337"/>
      <c r="J24" s="338"/>
      <c r="K24" s="386"/>
      <c r="L24" s="387">
        <f t="shared" si="2"/>
        <v>5</v>
      </c>
      <c r="M24" s="388">
        <f t="shared" si="3"/>
        <v>-1</v>
      </c>
      <c r="N24" s="339">
        <v>8</v>
      </c>
      <c r="O24" s="337"/>
      <c r="P24" s="338">
        <v>4</v>
      </c>
      <c r="Q24" s="386">
        <v>7</v>
      </c>
      <c r="R24" s="387">
        <f t="shared" si="4"/>
        <v>19</v>
      </c>
      <c r="S24" s="340">
        <f t="shared" si="5"/>
        <v>7.154228600949178E-06</v>
      </c>
      <c r="T24" s="343">
        <v>13</v>
      </c>
      <c r="U24" s="337"/>
      <c r="V24" s="338"/>
      <c r="W24" s="386"/>
      <c r="X24" s="387">
        <f t="shared" si="6"/>
        <v>13</v>
      </c>
      <c r="Y24" s="336">
        <f t="shared" si="7"/>
        <v>0.46153846153846145</v>
      </c>
    </row>
    <row r="25" spans="1:25" s="376" customFormat="1" ht="18.75" customHeight="1">
      <c r="A25" s="385" t="s">
        <v>62</v>
      </c>
      <c r="B25" s="382">
        <f>SUM(B26:B29)</f>
        <v>39021</v>
      </c>
      <c r="C25" s="381">
        <f>SUM(C26:C29)</f>
        <v>29827</v>
      </c>
      <c r="D25" s="380">
        <f>SUM(D26:D29)</f>
        <v>11</v>
      </c>
      <c r="E25" s="379">
        <f>SUM(E26:E29)</f>
        <v>0</v>
      </c>
      <c r="F25" s="378">
        <f t="shared" si="0"/>
        <v>68859</v>
      </c>
      <c r="G25" s="383">
        <f t="shared" si="1"/>
        <v>0.13776814760572847</v>
      </c>
      <c r="H25" s="382">
        <f>SUM(H26:H29)</f>
        <v>30058</v>
      </c>
      <c r="I25" s="381">
        <f>SUM(I26:I29)</f>
        <v>25099</v>
      </c>
      <c r="J25" s="380">
        <f>SUM(J26:J29)</f>
        <v>14</v>
      </c>
      <c r="K25" s="379">
        <f>SUM(K26:K29)</f>
        <v>11</v>
      </c>
      <c r="L25" s="378">
        <f t="shared" si="2"/>
        <v>55182</v>
      </c>
      <c r="M25" s="384">
        <f t="shared" si="3"/>
        <v>0.24785256061759275</v>
      </c>
      <c r="N25" s="382">
        <f>SUM(N26:N29)</f>
        <v>214647</v>
      </c>
      <c r="O25" s="381">
        <f>SUM(O26:O29)</f>
        <v>168477</v>
      </c>
      <c r="P25" s="380">
        <f>SUM(P26:P29)</f>
        <v>128</v>
      </c>
      <c r="Q25" s="379">
        <f>SUM(Q26:Q29)</f>
        <v>23</v>
      </c>
      <c r="R25" s="378">
        <f t="shared" si="4"/>
        <v>383275</v>
      </c>
      <c r="S25" s="383">
        <f t="shared" si="5"/>
        <v>0.14431773510677876</v>
      </c>
      <c r="T25" s="382">
        <f>SUM(T26:T29)</f>
        <v>163934</v>
      </c>
      <c r="U25" s="381">
        <f>SUM(U26:U29)</f>
        <v>127033</v>
      </c>
      <c r="V25" s="380">
        <f>SUM(V26:V29)</f>
        <v>114</v>
      </c>
      <c r="W25" s="379">
        <f>SUM(W26:W29)</f>
        <v>17</v>
      </c>
      <c r="X25" s="378">
        <f t="shared" si="6"/>
        <v>291098</v>
      </c>
      <c r="Y25" s="377">
        <f t="shared" si="7"/>
        <v>0.31665281108080445</v>
      </c>
    </row>
    <row r="26" spans="1:25" ht="18.75" customHeight="1">
      <c r="A26" s="342" t="s">
        <v>356</v>
      </c>
      <c r="B26" s="339">
        <v>26732</v>
      </c>
      <c r="C26" s="337">
        <v>19000</v>
      </c>
      <c r="D26" s="338">
        <v>11</v>
      </c>
      <c r="E26" s="386">
        <v>0</v>
      </c>
      <c r="F26" s="387">
        <f t="shared" si="0"/>
        <v>45743</v>
      </c>
      <c r="G26" s="340">
        <f t="shared" si="1"/>
        <v>0.0915193130299429</v>
      </c>
      <c r="H26" s="339">
        <v>22742</v>
      </c>
      <c r="I26" s="337">
        <v>19383</v>
      </c>
      <c r="J26" s="338">
        <v>6</v>
      </c>
      <c r="K26" s="386"/>
      <c r="L26" s="387">
        <f t="shared" si="2"/>
        <v>42131</v>
      </c>
      <c r="M26" s="388">
        <f t="shared" si="3"/>
        <v>0.08573259595072513</v>
      </c>
      <c r="N26" s="339">
        <v>146620</v>
      </c>
      <c r="O26" s="337">
        <v>115602</v>
      </c>
      <c r="P26" s="338">
        <v>122</v>
      </c>
      <c r="Q26" s="386">
        <v>17</v>
      </c>
      <c r="R26" s="387">
        <f t="shared" si="4"/>
        <v>262361</v>
      </c>
      <c r="S26" s="340">
        <f t="shared" si="5"/>
        <v>0.09878897736703302</v>
      </c>
      <c r="T26" s="339">
        <v>121296</v>
      </c>
      <c r="U26" s="337">
        <v>98175</v>
      </c>
      <c r="V26" s="338">
        <v>100</v>
      </c>
      <c r="W26" s="386"/>
      <c r="X26" s="373">
        <f t="shared" si="6"/>
        <v>219571</v>
      </c>
      <c r="Y26" s="336">
        <f t="shared" si="7"/>
        <v>0.19488001603126093</v>
      </c>
    </row>
    <row r="27" spans="1:25" ht="18.75" customHeight="1">
      <c r="A27" s="342" t="s">
        <v>357</v>
      </c>
      <c r="B27" s="339">
        <v>6414</v>
      </c>
      <c r="C27" s="337">
        <v>5716</v>
      </c>
      <c r="D27" s="338">
        <v>0</v>
      </c>
      <c r="E27" s="386">
        <v>0</v>
      </c>
      <c r="F27" s="387">
        <f t="shared" si="0"/>
        <v>12130</v>
      </c>
      <c r="G27" s="340">
        <f t="shared" si="1"/>
        <v>0.02426883385552341</v>
      </c>
      <c r="H27" s="339">
        <v>6452</v>
      </c>
      <c r="I27" s="337">
        <v>5716</v>
      </c>
      <c r="J27" s="338"/>
      <c r="K27" s="386"/>
      <c r="L27" s="387">
        <f t="shared" si="2"/>
        <v>12168</v>
      </c>
      <c r="M27" s="388">
        <f t="shared" si="3"/>
        <v>-0.0031229454306377358</v>
      </c>
      <c r="N27" s="339">
        <v>34490</v>
      </c>
      <c r="O27" s="337">
        <v>29200</v>
      </c>
      <c r="P27" s="338"/>
      <c r="Q27" s="386"/>
      <c r="R27" s="387">
        <f t="shared" si="4"/>
        <v>63690</v>
      </c>
      <c r="S27" s="340">
        <f t="shared" si="5"/>
        <v>0.02398172734707648</v>
      </c>
      <c r="T27" s="339">
        <v>34771</v>
      </c>
      <c r="U27" s="337">
        <v>28858</v>
      </c>
      <c r="V27" s="338"/>
      <c r="W27" s="386"/>
      <c r="X27" s="373">
        <f t="shared" si="6"/>
        <v>63629</v>
      </c>
      <c r="Y27" s="336">
        <f t="shared" si="7"/>
        <v>0.0009586823618161766</v>
      </c>
    </row>
    <row r="28" spans="1:25" ht="18.75" customHeight="1">
      <c r="A28" s="342" t="s">
        <v>358</v>
      </c>
      <c r="B28" s="339">
        <v>5329</v>
      </c>
      <c r="C28" s="337">
        <v>5111</v>
      </c>
      <c r="D28" s="338">
        <v>0</v>
      </c>
      <c r="E28" s="386">
        <v>0</v>
      </c>
      <c r="F28" s="387">
        <f t="shared" si="0"/>
        <v>10440</v>
      </c>
      <c r="G28" s="340">
        <f t="shared" si="1"/>
        <v>0.020887603087523857</v>
      </c>
      <c r="H28" s="339">
        <v>122</v>
      </c>
      <c r="I28" s="337"/>
      <c r="J28" s="338"/>
      <c r="K28" s="386"/>
      <c r="L28" s="387">
        <f t="shared" si="2"/>
        <v>122</v>
      </c>
      <c r="M28" s="388">
        <f t="shared" si="3"/>
        <v>84.57377049180327</v>
      </c>
      <c r="N28" s="339">
        <v>28875</v>
      </c>
      <c r="O28" s="337">
        <v>23675</v>
      </c>
      <c r="P28" s="338">
        <v>0</v>
      </c>
      <c r="Q28" s="386">
        <v>0</v>
      </c>
      <c r="R28" s="387">
        <f t="shared" si="4"/>
        <v>52550</v>
      </c>
      <c r="S28" s="340">
        <f t="shared" si="5"/>
        <v>0.019787090156835753</v>
      </c>
      <c r="T28" s="339">
        <v>1069</v>
      </c>
      <c r="U28" s="337"/>
      <c r="V28" s="338">
        <v>0</v>
      </c>
      <c r="W28" s="386">
        <v>0</v>
      </c>
      <c r="X28" s="373">
        <f t="shared" si="6"/>
        <v>1069</v>
      </c>
      <c r="Y28" s="336" t="str">
        <f t="shared" si="7"/>
        <v>  *  </v>
      </c>
    </row>
    <row r="29" spans="1:25" ht="18.75" customHeight="1" thickBot="1">
      <c r="A29" s="342" t="s">
        <v>59</v>
      </c>
      <c r="B29" s="339">
        <v>546</v>
      </c>
      <c r="C29" s="337">
        <v>0</v>
      </c>
      <c r="D29" s="338">
        <v>0</v>
      </c>
      <c r="E29" s="386">
        <v>0</v>
      </c>
      <c r="F29" s="387">
        <f t="shared" si="0"/>
        <v>546</v>
      </c>
      <c r="G29" s="340">
        <f t="shared" si="1"/>
        <v>0.0010923976327383168</v>
      </c>
      <c r="H29" s="339">
        <v>742</v>
      </c>
      <c r="I29" s="337">
        <v>0</v>
      </c>
      <c r="J29" s="338">
        <v>8</v>
      </c>
      <c r="K29" s="386">
        <v>11</v>
      </c>
      <c r="L29" s="387">
        <f t="shared" si="2"/>
        <v>761</v>
      </c>
      <c r="M29" s="388">
        <f t="shared" si="3"/>
        <v>-0.2825229960578186</v>
      </c>
      <c r="N29" s="339">
        <v>4662</v>
      </c>
      <c r="O29" s="337">
        <v>0</v>
      </c>
      <c r="P29" s="338">
        <v>6</v>
      </c>
      <c r="Q29" s="386">
        <v>6</v>
      </c>
      <c r="R29" s="387">
        <f t="shared" si="4"/>
        <v>4674</v>
      </c>
      <c r="S29" s="340">
        <f t="shared" si="5"/>
        <v>0.0017599402358334977</v>
      </c>
      <c r="T29" s="339">
        <v>6798</v>
      </c>
      <c r="U29" s="337">
        <v>0</v>
      </c>
      <c r="V29" s="338">
        <v>14</v>
      </c>
      <c r="W29" s="386">
        <v>17</v>
      </c>
      <c r="X29" s="373">
        <f t="shared" si="6"/>
        <v>6829</v>
      </c>
      <c r="Y29" s="336">
        <f t="shared" si="7"/>
        <v>-0.31556596866305464</v>
      </c>
    </row>
    <row r="30" spans="1:25" s="376" customFormat="1" ht="18.75" customHeight="1">
      <c r="A30" s="385" t="s">
        <v>61</v>
      </c>
      <c r="B30" s="382">
        <f>SUM(B31:B38)</f>
        <v>55188</v>
      </c>
      <c r="C30" s="381">
        <f>SUM(C31:C38)</f>
        <v>50779</v>
      </c>
      <c r="D30" s="380">
        <f>SUM(D31:D38)</f>
        <v>963</v>
      </c>
      <c r="E30" s="379">
        <f>SUM(E31:E38)</f>
        <v>681</v>
      </c>
      <c r="F30" s="378">
        <f t="shared" si="0"/>
        <v>107611</v>
      </c>
      <c r="G30" s="383">
        <f t="shared" si="1"/>
        <v>0.21530036933443775</v>
      </c>
      <c r="H30" s="382">
        <f>SUM(H31:H38)</f>
        <v>44641</v>
      </c>
      <c r="I30" s="381">
        <f>SUM(I31:I38)</f>
        <v>43512</v>
      </c>
      <c r="J30" s="380">
        <f>SUM(J31:J38)</f>
        <v>1346</v>
      </c>
      <c r="K30" s="379">
        <f>SUM(K31:K38)</f>
        <v>1152</v>
      </c>
      <c r="L30" s="378">
        <f t="shared" si="2"/>
        <v>90651</v>
      </c>
      <c r="M30" s="384">
        <f t="shared" si="3"/>
        <v>0.1870911517799032</v>
      </c>
      <c r="N30" s="382">
        <f>SUM(N31:N38)</f>
        <v>288083</v>
      </c>
      <c r="O30" s="381">
        <f>SUM(O31:O38)</f>
        <v>256735</v>
      </c>
      <c r="P30" s="380">
        <f>SUM(P31:P38)</f>
        <v>6754</v>
      </c>
      <c r="Q30" s="379">
        <f>SUM(Q31:Q38)</f>
        <v>6709</v>
      </c>
      <c r="R30" s="378">
        <f t="shared" si="4"/>
        <v>558281</v>
      </c>
      <c r="S30" s="383">
        <f t="shared" si="5"/>
        <v>0.21021420513507938</v>
      </c>
      <c r="T30" s="382">
        <f>SUM(T31:T38)</f>
        <v>231311</v>
      </c>
      <c r="U30" s="381">
        <f>SUM(U31:U38)</f>
        <v>217623</v>
      </c>
      <c r="V30" s="380">
        <f>SUM(V31:V38)</f>
        <v>6905</v>
      </c>
      <c r="W30" s="379">
        <f>SUM(W31:W38)</f>
        <v>7505</v>
      </c>
      <c r="X30" s="378">
        <f t="shared" si="6"/>
        <v>463344</v>
      </c>
      <c r="Y30" s="377">
        <f t="shared" si="7"/>
        <v>0.2048952829862909</v>
      </c>
    </row>
    <row r="31" spans="1:25" s="312" customFormat="1" ht="18.75" customHeight="1">
      <c r="A31" s="327" t="s">
        <v>359</v>
      </c>
      <c r="B31" s="325">
        <v>34195</v>
      </c>
      <c r="C31" s="322">
        <v>30721</v>
      </c>
      <c r="D31" s="321">
        <v>36</v>
      </c>
      <c r="E31" s="374">
        <v>12</v>
      </c>
      <c r="F31" s="373">
        <f t="shared" si="0"/>
        <v>64964</v>
      </c>
      <c r="G31" s="324">
        <f t="shared" si="1"/>
        <v>0.1299753110132088</v>
      </c>
      <c r="H31" s="325">
        <v>28291</v>
      </c>
      <c r="I31" s="322">
        <v>28278</v>
      </c>
      <c r="J31" s="321">
        <v>9</v>
      </c>
      <c r="K31" s="374">
        <v>7</v>
      </c>
      <c r="L31" s="373">
        <f t="shared" si="2"/>
        <v>56585</v>
      </c>
      <c r="M31" s="375">
        <f t="shared" si="3"/>
        <v>0.1480781125740036</v>
      </c>
      <c r="N31" s="325">
        <v>182010</v>
      </c>
      <c r="O31" s="322">
        <v>157766</v>
      </c>
      <c r="P31" s="321">
        <v>517</v>
      </c>
      <c r="Q31" s="374">
        <v>461</v>
      </c>
      <c r="R31" s="373">
        <f t="shared" si="4"/>
        <v>340754</v>
      </c>
      <c r="S31" s="324">
        <f t="shared" si="5"/>
        <v>0.1283069480362019</v>
      </c>
      <c r="T31" s="323">
        <v>149022</v>
      </c>
      <c r="U31" s="322">
        <v>144985</v>
      </c>
      <c r="V31" s="321">
        <v>273</v>
      </c>
      <c r="W31" s="374">
        <v>235</v>
      </c>
      <c r="X31" s="373">
        <f t="shared" si="6"/>
        <v>294515</v>
      </c>
      <c r="Y31" s="320">
        <f t="shared" si="7"/>
        <v>0.15700049233485558</v>
      </c>
    </row>
    <row r="32" spans="1:25" s="312" customFormat="1" ht="18.75" customHeight="1">
      <c r="A32" s="327" t="s">
        <v>360</v>
      </c>
      <c r="B32" s="325">
        <v>11529</v>
      </c>
      <c r="C32" s="322">
        <v>11056</v>
      </c>
      <c r="D32" s="321">
        <v>198</v>
      </c>
      <c r="E32" s="374">
        <v>72</v>
      </c>
      <c r="F32" s="373">
        <f t="shared" si="0"/>
        <v>22855</v>
      </c>
      <c r="G32" s="324">
        <f t="shared" si="1"/>
        <v>0.04572664449859749</v>
      </c>
      <c r="H32" s="325">
        <v>9555</v>
      </c>
      <c r="I32" s="322">
        <v>9607</v>
      </c>
      <c r="J32" s="321"/>
      <c r="K32" s="374"/>
      <c r="L32" s="373">
        <f t="shared" si="2"/>
        <v>19162</v>
      </c>
      <c r="M32" s="375">
        <f t="shared" si="3"/>
        <v>0.1927251852624987</v>
      </c>
      <c r="N32" s="325">
        <v>58141</v>
      </c>
      <c r="O32" s="322">
        <v>54927</v>
      </c>
      <c r="P32" s="321">
        <v>1347</v>
      </c>
      <c r="Q32" s="374">
        <v>1178</v>
      </c>
      <c r="R32" s="373">
        <f t="shared" si="4"/>
        <v>115593</v>
      </c>
      <c r="S32" s="324">
        <f t="shared" si="5"/>
        <v>0.043525197193132546</v>
      </c>
      <c r="T32" s="323">
        <v>46784</v>
      </c>
      <c r="U32" s="322">
        <v>43848</v>
      </c>
      <c r="V32" s="321">
        <v>503</v>
      </c>
      <c r="W32" s="374">
        <v>516</v>
      </c>
      <c r="X32" s="373">
        <f t="shared" si="6"/>
        <v>91651</v>
      </c>
      <c r="Y32" s="320">
        <f t="shared" si="7"/>
        <v>0.26123010114455925</v>
      </c>
    </row>
    <row r="33" spans="1:25" s="312" customFormat="1" ht="18.75" customHeight="1">
      <c r="A33" s="327" t="s">
        <v>361</v>
      </c>
      <c r="B33" s="325">
        <v>3643</v>
      </c>
      <c r="C33" s="322">
        <v>3961</v>
      </c>
      <c r="D33" s="321">
        <v>388</v>
      </c>
      <c r="E33" s="374">
        <v>343</v>
      </c>
      <c r="F33" s="373">
        <f t="shared" si="0"/>
        <v>8335</v>
      </c>
      <c r="G33" s="324">
        <f t="shared" si="1"/>
        <v>0.016676070089512583</v>
      </c>
      <c r="H33" s="325">
        <v>2647</v>
      </c>
      <c r="I33" s="322">
        <v>2234</v>
      </c>
      <c r="J33" s="321">
        <v>773</v>
      </c>
      <c r="K33" s="374">
        <v>803</v>
      </c>
      <c r="L33" s="373">
        <f t="shared" si="2"/>
        <v>6457</v>
      </c>
      <c r="M33" s="375">
        <f t="shared" si="3"/>
        <v>0.29084714263589895</v>
      </c>
      <c r="N33" s="325">
        <v>19435</v>
      </c>
      <c r="O33" s="322">
        <v>17629</v>
      </c>
      <c r="P33" s="321">
        <v>2076</v>
      </c>
      <c r="Q33" s="374">
        <v>1923</v>
      </c>
      <c r="R33" s="373">
        <f t="shared" si="4"/>
        <v>41063</v>
      </c>
      <c r="S33" s="324">
        <f t="shared" si="5"/>
        <v>0.015461794160040846</v>
      </c>
      <c r="T33" s="323">
        <v>14960</v>
      </c>
      <c r="U33" s="322">
        <v>11780</v>
      </c>
      <c r="V33" s="321">
        <v>3082</v>
      </c>
      <c r="W33" s="374">
        <v>3182</v>
      </c>
      <c r="X33" s="373">
        <f t="shared" si="6"/>
        <v>33004</v>
      </c>
      <c r="Y33" s="320">
        <f t="shared" si="7"/>
        <v>0.2441825233305055</v>
      </c>
    </row>
    <row r="34" spans="1:25" s="312" customFormat="1" ht="18.75" customHeight="1">
      <c r="A34" s="327" t="s">
        <v>362</v>
      </c>
      <c r="B34" s="325">
        <v>2830</v>
      </c>
      <c r="C34" s="322">
        <v>2740</v>
      </c>
      <c r="D34" s="321">
        <v>0</v>
      </c>
      <c r="E34" s="374">
        <v>0</v>
      </c>
      <c r="F34" s="373">
        <f t="shared" si="0"/>
        <v>5570</v>
      </c>
      <c r="G34" s="324">
        <f t="shared" si="1"/>
        <v>0.011144056436542902</v>
      </c>
      <c r="H34" s="325">
        <v>718</v>
      </c>
      <c r="I34" s="322">
        <v>568</v>
      </c>
      <c r="J34" s="321"/>
      <c r="K34" s="374"/>
      <c r="L34" s="373">
        <f t="shared" si="2"/>
        <v>1286</v>
      </c>
      <c r="M34" s="375">
        <f t="shared" si="3"/>
        <v>3.3312597200622083</v>
      </c>
      <c r="N34" s="325">
        <v>13886</v>
      </c>
      <c r="O34" s="322">
        <v>13253</v>
      </c>
      <c r="P34" s="321">
        <v>9</v>
      </c>
      <c r="Q34" s="374">
        <v>6</v>
      </c>
      <c r="R34" s="373">
        <f t="shared" si="4"/>
        <v>27154</v>
      </c>
      <c r="S34" s="324">
        <f t="shared" si="5"/>
        <v>0.010224522285798631</v>
      </c>
      <c r="T34" s="323">
        <v>3230</v>
      </c>
      <c r="U34" s="322">
        <v>2755</v>
      </c>
      <c r="V34" s="321">
        <v>1</v>
      </c>
      <c r="W34" s="374">
        <v>1</v>
      </c>
      <c r="X34" s="373">
        <f t="shared" si="6"/>
        <v>5987</v>
      </c>
      <c r="Y34" s="320">
        <f t="shared" si="7"/>
        <v>3.5354935694003675</v>
      </c>
    </row>
    <row r="35" spans="1:25" s="312" customFormat="1" ht="18.75" customHeight="1">
      <c r="A35" s="327" t="s">
        <v>363</v>
      </c>
      <c r="B35" s="325">
        <v>1636</v>
      </c>
      <c r="C35" s="322">
        <v>1308</v>
      </c>
      <c r="D35" s="321">
        <v>341</v>
      </c>
      <c r="E35" s="374">
        <v>235</v>
      </c>
      <c r="F35" s="373">
        <f t="shared" si="0"/>
        <v>3520</v>
      </c>
      <c r="G35" s="324">
        <f t="shared" si="1"/>
        <v>0.0070425634931114926</v>
      </c>
      <c r="H35" s="325">
        <v>1495</v>
      </c>
      <c r="I35" s="322">
        <v>1334</v>
      </c>
      <c r="J35" s="321">
        <v>537</v>
      </c>
      <c r="K35" s="374">
        <v>315</v>
      </c>
      <c r="L35" s="373">
        <f t="shared" si="2"/>
        <v>3681</v>
      </c>
      <c r="M35" s="375">
        <f t="shared" si="3"/>
        <v>-0.04373811464276012</v>
      </c>
      <c r="N35" s="325">
        <v>7789</v>
      </c>
      <c r="O35" s="322">
        <v>7548</v>
      </c>
      <c r="P35" s="321">
        <v>2733</v>
      </c>
      <c r="Q35" s="374">
        <v>3079</v>
      </c>
      <c r="R35" s="373">
        <f t="shared" si="4"/>
        <v>21149</v>
      </c>
      <c r="S35" s="324">
        <f t="shared" si="5"/>
        <v>0.007963409509551272</v>
      </c>
      <c r="T35" s="323">
        <v>7993</v>
      </c>
      <c r="U35" s="322">
        <v>7297</v>
      </c>
      <c r="V35" s="321">
        <v>2685</v>
      </c>
      <c r="W35" s="374">
        <v>3145</v>
      </c>
      <c r="X35" s="373">
        <f t="shared" si="6"/>
        <v>21120</v>
      </c>
      <c r="Y35" s="320">
        <f t="shared" si="7"/>
        <v>0.001373106060606144</v>
      </c>
    </row>
    <row r="36" spans="1:25" s="312" customFormat="1" ht="18.75" customHeight="1">
      <c r="A36" s="327" t="s">
        <v>364</v>
      </c>
      <c r="B36" s="325">
        <v>747</v>
      </c>
      <c r="C36" s="322">
        <v>603</v>
      </c>
      <c r="D36" s="321">
        <v>0</v>
      </c>
      <c r="E36" s="374">
        <v>0</v>
      </c>
      <c r="F36" s="373">
        <f t="shared" si="0"/>
        <v>1350</v>
      </c>
      <c r="G36" s="324">
        <f t="shared" si="1"/>
        <v>0.0027009831578694646</v>
      </c>
      <c r="H36" s="325">
        <v>970</v>
      </c>
      <c r="I36" s="322">
        <v>870</v>
      </c>
      <c r="J36" s="321">
        <v>9</v>
      </c>
      <c r="K36" s="374">
        <v>9</v>
      </c>
      <c r="L36" s="373">
        <f t="shared" si="2"/>
        <v>1858</v>
      </c>
      <c r="M36" s="375">
        <f t="shared" si="3"/>
        <v>-0.2734122712594187</v>
      </c>
      <c r="N36" s="325">
        <v>4079</v>
      </c>
      <c r="O36" s="322">
        <v>3692</v>
      </c>
      <c r="P36" s="321">
        <v>12</v>
      </c>
      <c r="Q36" s="374">
        <v>6</v>
      </c>
      <c r="R36" s="373">
        <f t="shared" si="4"/>
        <v>7789</v>
      </c>
      <c r="S36" s="324">
        <f t="shared" si="5"/>
        <v>0.0029328571880417446</v>
      </c>
      <c r="T36" s="323">
        <v>5107</v>
      </c>
      <c r="U36" s="322">
        <v>4155</v>
      </c>
      <c r="V36" s="321">
        <v>185</v>
      </c>
      <c r="W36" s="374">
        <v>183</v>
      </c>
      <c r="X36" s="373">
        <f t="shared" si="6"/>
        <v>9630</v>
      </c>
      <c r="Y36" s="320">
        <f t="shared" si="7"/>
        <v>-0.19117341640706131</v>
      </c>
    </row>
    <row r="37" spans="1:25" s="312" customFormat="1" ht="18.75" customHeight="1">
      <c r="A37" s="327" t="s">
        <v>365</v>
      </c>
      <c r="B37" s="325">
        <v>364</v>
      </c>
      <c r="C37" s="322">
        <v>254</v>
      </c>
      <c r="D37" s="321">
        <v>0</v>
      </c>
      <c r="E37" s="374">
        <v>19</v>
      </c>
      <c r="F37" s="373">
        <f t="shared" si="0"/>
        <v>637</v>
      </c>
      <c r="G37" s="324">
        <f t="shared" si="1"/>
        <v>0.0012744639048613696</v>
      </c>
      <c r="H37" s="325">
        <v>606</v>
      </c>
      <c r="I37" s="322">
        <v>316</v>
      </c>
      <c r="J37" s="321">
        <v>13</v>
      </c>
      <c r="K37" s="374">
        <v>13</v>
      </c>
      <c r="L37" s="373">
        <f t="shared" si="2"/>
        <v>948</v>
      </c>
      <c r="M37" s="375">
        <f t="shared" si="3"/>
        <v>-0.32805907172995785</v>
      </c>
      <c r="N37" s="325">
        <v>1466</v>
      </c>
      <c r="O37" s="322">
        <v>1103</v>
      </c>
      <c r="P37" s="321">
        <v>59</v>
      </c>
      <c r="Q37" s="374">
        <v>56</v>
      </c>
      <c r="R37" s="373">
        <f t="shared" si="4"/>
        <v>2684</v>
      </c>
      <c r="S37" s="324">
        <f t="shared" si="5"/>
        <v>0.001010628924470926</v>
      </c>
      <c r="T37" s="323">
        <v>2632</v>
      </c>
      <c r="U37" s="322">
        <v>1358</v>
      </c>
      <c r="V37" s="321">
        <v>55</v>
      </c>
      <c r="W37" s="374">
        <v>40</v>
      </c>
      <c r="X37" s="373">
        <f t="shared" si="6"/>
        <v>4085</v>
      </c>
      <c r="Y37" s="320">
        <f t="shared" si="7"/>
        <v>-0.3429620563035496</v>
      </c>
    </row>
    <row r="38" spans="1:25" s="312" customFormat="1" ht="18.75" customHeight="1" thickBot="1">
      <c r="A38" s="327" t="s">
        <v>59</v>
      </c>
      <c r="B38" s="325">
        <v>244</v>
      </c>
      <c r="C38" s="322">
        <v>136</v>
      </c>
      <c r="D38" s="321">
        <v>0</v>
      </c>
      <c r="E38" s="374">
        <v>0</v>
      </c>
      <c r="F38" s="373">
        <f t="shared" si="0"/>
        <v>380</v>
      </c>
      <c r="G38" s="324">
        <f t="shared" si="1"/>
        <v>0.000760276740733627</v>
      </c>
      <c r="H38" s="325">
        <v>359</v>
      </c>
      <c r="I38" s="322">
        <v>305</v>
      </c>
      <c r="J38" s="321">
        <v>5</v>
      </c>
      <c r="K38" s="374">
        <v>5</v>
      </c>
      <c r="L38" s="373">
        <f t="shared" si="2"/>
        <v>674</v>
      </c>
      <c r="M38" s="375">
        <f t="shared" si="3"/>
        <v>-0.43620178041543023</v>
      </c>
      <c r="N38" s="325">
        <v>1277</v>
      </c>
      <c r="O38" s="322">
        <v>817</v>
      </c>
      <c r="P38" s="321">
        <v>1</v>
      </c>
      <c r="Q38" s="374">
        <v>0</v>
      </c>
      <c r="R38" s="373">
        <f t="shared" si="4"/>
        <v>2095</v>
      </c>
      <c r="S38" s="324">
        <f t="shared" si="5"/>
        <v>0.0007888478378415014</v>
      </c>
      <c r="T38" s="323">
        <v>1583</v>
      </c>
      <c r="U38" s="322">
        <v>1445</v>
      </c>
      <c r="V38" s="321">
        <v>121</v>
      </c>
      <c r="W38" s="374">
        <v>203</v>
      </c>
      <c r="X38" s="373">
        <f t="shared" si="6"/>
        <v>3352</v>
      </c>
      <c r="Y38" s="320">
        <f t="shared" si="7"/>
        <v>-0.375</v>
      </c>
    </row>
    <row r="39" spans="1:25" s="376" customFormat="1" ht="18.75" customHeight="1">
      <c r="A39" s="385" t="s">
        <v>60</v>
      </c>
      <c r="B39" s="382">
        <f>SUM(B40:B42)</f>
        <v>4806</v>
      </c>
      <c r="C39" s="381">
        <f>SUM(C40:C42)</f>
        <v>4658</v>
      </c>
      <c r="D39" s="380">
        <f>SUM(D40:D42)</f>
        <v>11</v>
      </c>
      <c r="E39" s="379">
        <f>SUM(E40:E42)</f>
        <v>8</v>
      </c>
      <c r="F39" s="378">
        <f t="shared" si="0"/>
        <v>9483</v>
      </c>
      <c r="G39" s="383">
        <f t="shared" si="1"/>
        <v>0.018972906137834172</v>
      </c>
      <c r="H39" s="382">
        <f>SUM(H40:H42)</f>
        <v>4232</v>
      </c>
      <c r="I39" s="381">
        <f>SUM(I40:I42)</f>
        <v>4132</v>
      </c>
      <c r="J39" s="380">
        <f>SUM(J40:J42)</f>
        <v>166</v>
      </c>
      <c r="K39" s="379">
        <f>SUM(K40:K42)</f>
        <v>213</v>
      </c>
      <c r="L39" s="378">
        <f t="shared" si="2"/>
        <v>8743</v>
      </c>
      <c r="M39" s="384">
        <f t="shared" si="3"/>
        <v>0.08463913988333527</v>
      </c>
      <c r="N39" s="382">
        <f>SUM(N40:N42)</f>
        <v>25350</v>
      </c>
      <c r="O39" s="381">
        <f>SUM(O40:O42)</f>
        <v>24809</v>
      </c>
      <c r="P39" s="380">
        <f>SUM(P40:P42)</f>
        <v>576</v>
      </c>
      <c r="Q39" s="379">
        <f>SUM(Q40:Q42)</f>
        <v>723</v>
      </c>
      <c r="R39" s="378">
        <f t="shared" si="4"/>
        <v>51458</v>
      </c>
      <c r="S39" s="383">
        <f t="shared" si="5"/>
        <v>0.019375910281454883</v>
      </c>
      <c r="T39" s="382">
        <f>SUM(T40:T42)</f>
        <v>23254</v>
      </c>
      <c r="U39" s="381">
        <f>SUM(U40:U42)</f>
        <v>22707</v>
      </c>
      <c r="V39" s="380">
        <f>SUM(V40:V42)</f>
        <v>1196</v>
      </c>
      <c r="W39" s="379">
        <f>SUM(W40:W42)</f>
        <v>1633</v>
      </c>
      <c r="X39" s="378">
        <f t="shared" si="6"/>
        <v>48790</v>
      </c>
      <c r="Y39" s="377">
        <f t="shared" si="7"/>
        <v>0.05468333674933379</v>
      </c>
    </row>
    <row r="40" spans="1:25" ht="18.75" customHeight="1">
      <c r="A40" s="327" t="s">
        <v>366</v>
      </c>
      <c r="B40" s="325">
        <v>3626</v>
      </c>
      <c r="C40" s="322">
        <v>3557</v>
      </c>
      <c r="D40" s="321">
        <v>11</v>
      </c>
      <c r="E40" s="374">
        <v>8</v>
      </c>
      <c r="F40" s="373">
        <f t="shared" si="0"/>
        <v>7202</v>
      </c>
      <c r="G40" s="324">
        <f t="shared" si="1"/>
        <v>0.014409244965167321</v>
      </c>
      <c r="H40" s="325">
        <v>3071</v>
      </c>
      <c r="I40" s="322">
        <v>3044</v>
      </c>
      <c r="J40" s="321">
        <v>166</v>
      </c>
      <c r="K40" s="374">
        <v>213</v>
      </c>
      <c r="L40" s="373">
        <f t="shared" si="2"/>
        <v>6494</v>
      </c>
      <c r="M40" s="375">
        <f t="shared" si="3"/>
        <v>0.10902371419772106</v>
      </c>
      <c r="N40" s="325">
        <v>18349</v>
      </c>
      <c r="O40" s="322">
        <v>18176</v>
      </c>
      <c r="P40" s="321">
        <v>573</v>
      </c>
      <c r="Q40" s="374">
        <v>720</v>
      </c>
      <c r="R40" s="373">
        <f t="shared" si="4"/>
        <v>37818</v>
      </c>
      <c r="S40" s="324">
        <f t="shared" si="5"/>
        <v>0.014239927222668211</v>
      </c>
      <c r="T40" s="323">
        <v>16642</v>
      </c>
      <c r="U40" s="322">
        <v>15744</v>
      </c>
      <c r="V40" s="321">
        <v>1060</v>
      </c>
      <c r="W40" s="374">
        <v>1247</v>
      </c>
      <c r="X40" s="373">
        <f t="shared" si="6"/>
        <v>34693</v>
      </c>
      <c r="Y40" s="320">
        <f t="shared" si="7"/>
        <v>0.09007580779984425</v>
      </c>
    </row>
    <row r="41" spans="1:25" ht="18.75" customHeight="1">
      <c r="A41" s="327" t="s">
        <v>367</v>
      </c>
      <c r="B41" s="325">
        <v>1083</v>
      </c>
      <c r="C41" s="322">
        <v>1066</v>
      </c>
      <c r="D41" s="321">
        <v>0</v>
      </c>
      <c r="E41" s="374">
        <v>0</v>
      </c>
      <c r="F41" s="373">
        <f t="shared" si="0"/>
        <v>2149</v>
      </c>
      <c r="G41" s="324">
        <f t="shared" si="1"/>
        <v>0.004299565041675169</v>
      </c>
      <c r="H41" s="325">
        <v>1053</v>
      </c>
      <c r="I41" s="322">
        <v>896</v>
      </c>
      <c r="J41" s="321">
        <v>0</v>
      </c>
      <c r="K41" s="374">
        <v>0</v>
      </c>
      <c r="L41" s="373">
        <f t="shared" si="2"/>
        <v>1949</v>
      </c>
      <c r="M41" s="375">
        <f t="shared" si="3"/>
        <v>0.10261672652642373</v>
      </c>
      <c r="N41" s="325">
        <v>6415</v>
      </c>
      <c r="O41" s="322">
        <v>6453</v>
      </c>
      <c r="P41" s="321">
        <v>3</v>
      </c>
      <c r="Q41" s="374">
        <v>3</v>
      </c>
      <c r="R41" s="373">
        <f t="shared" si="4"/>
        <v>12874</v>
      </c>
      <c r="S41" s="324">
        <f t="shared" si="5"/>
        <v>0.004847554684664196</v>
      </c>
      <c r="T41" s="323">
        <v>5914</v>
      </c>
      <c r="U41" s="322">
        <v>6024</v>
      </c>
      <c r="V41" s="321">
        <v>120</v>
      </c>
      <c r="W41" s="374">
        <v>368</v>
      </c>
      <c r="X41" s="373">
        <f t="shared" si="6"/>
        <v>12426</v>
      </c>
      <c r="Y41" s="320">
        <f t="shared" si="7"/>
        <v>0.0360534363431515</v>
      </c>
    </row>
    <row r="42" spans="1:25" ht="18.75" customHeight="1" thickBot="1">
      <c r="A42" s="327" t="s">
        <v>59</v>
      </c>
      <c r="B42" s="325">
        <v>97</v>
      </c>
      <c r="C42" s="322">
        <v>35</v>
      </c>
      <c r="D42" s="321">
        <v>0</v>
      </c>
      <c r="E42" s="374">
        <v>0</v>
      </c>
      <c r="F42" s="373">
        <f t="shared" si="0"/>
        <v>132</v>
      </c>
      <c r="G42" s="324">
        <f t="shared" si="1"/>
        <v>0.00026409613099168095</v>
      </c>
      <c r="H42" s="325">
        <v>108</v>
      </c>
      <c r="I42" s="322">
        <v>192</v>
      </c>
      <c r="J42" s="321"/>
      <c r="K42" s="374"/>
      <c r="L42" s="373">
        <f t="shared" si="2"/>
        <v>300</v>
      </c>
      <c r="M42" s="375">
        <f t="shared" si="3"/>
        <v>-0.56</v>
      </c>
      <c r="N42" s="325">
        <v>586</v>
      </c>
      <c r="O42" s="322">
        <v>180</v>
      </c>
      <c r="P42" s="321"/>
      <c r="Q42" s="374"/>
      <c r="R42" s="373">
        <f t="shared" si="4"/>
        <v>766</v>
      </c>
      <c r="S42" s="324">
        <f t="shared" si="5"/>
        <v>0.0002884283741224774</v>
      </c>
      <c r="T42" s="323">
        <v>698</v>
      </c>
      <c r="U42" s="322">
        <v>939</v>
      </c>
      <c r="V42" s="321">
        <v>16</v>
      </c>
      <c r="W42" s="374">
        <v>18</v>
      </c>
      <c r="X42" s="373">
        <f t="shared" si="6"/>
        <v>1671</v>
      </c>
      <c r="Y42" s="320">
        <f t="shared" si="7"/>
        <v>-0.5415918611609815</v>
      </c>
    </row>
    <row r="43" spans="1:25" s="312" customFormat="1" ht="18.75" customHeight="1" thickBot="1">
      <c r="A43" s="372" t="s">
        <v>59</v>
      </c>
      <c r="B43" s="369">
        <v>852</v>
      </c>
      <c r="C43" s="368">
        <v>237</v>
      </c>
      <c r="D43" s="367">
        <v>23</v>
      </c>
      <c r="E43" s="366">
        <v>0</v>
      </c>
      <c r="F43" s="365">
        <f t="shared" si="0"/>
        <v>1112</v>
      </c>
      <c r="G43" s="370">
        <f t="shared" si="1"/>
        <v>0.0022248098307784034</v>
      </c>
      <c r="H43" s="369">
        <v>835</v>
      </c>
      <c r="I43" s="368">
        <v>292</v>
      </c>
      <c r="J43" s="367">
        <v>8</v>
      </c>
      <c r="K43" s="366">
        <v>8</v>
      </c>
      <c r="L43" s="365">
        <f t="shared" si="2"/>
        <v>1143</v>
      </c>
      <c r="M43" s="371">
        <f t="shared" si="3"/>
        <v>-0.027121609798775204</v>
      </c>
      <c r="N43" s="369">
        <v>4838</v>
      </c>
      <c r="O43" s="368">
        <v>1104</v>
      </c>
      <c r="P43" s="367">
        <v>1826</v>
      </c>
      <c r="Q43" s="366">
        <v>1858</v>
      </c>
      <c r="R43" s="365">
        <f t="shared" si="4"/>
        <v>9626</v>
      </c>
      <c r="S43" s="370">
        <f t="shared" si="5"/>
        <v>0.0036245581322493043</v>
      </c>
      <c r="T43" s="369">
        <v>5829</v>
      </c>
      <c r="U43" s="368">
        <v>1829</v>
      </c>
      <c r="V43" s="367">
        <v>8</v>
      </c>
      <c r="W43" s="366">
        <v>8</v>
      </c>
      <c r="X43" s="365">
        <f t="shared" si="6"/>
        <v>7674</v>
      </c>
      <c r="Y43" s="364">
        <f t="shared" si="7"/>
        <v>0.25436538962731303</v>
      </c>
    </row>
    <row r="44" ht="15" thickTop="1">
      <c r="A44" s="179" t="s">
        <v>44</v>
      </c>
    </row>
    <row r="45" ht="14.25">
      <c r="A45" s="179" t="s">
        <v>58</v>
      </c>
    </row>
  </sheetData>
  <sheetProtection/>
  <mergeCells count="24">
    <mergeCell ref="T7:U7"/>
    <mergeCell ref="L7:L8"/>
    <mergeCell ref="N7:O7"/>
    <mergeCell ref="F7:F8"/>
    <mergeCell ref="X1:Y1"/>
    <mergeCell ref="A3:Y3"/>
    <mergeCell ref="A5:A8"/>
    <mergeCell ref="G6:G8"/>
    <mergeCell ref="B6:F6"/>
    <mergeCell ref="Y6:Y8"/>
    <mergeCell ref="D7:E7"/>
    <mergeCell ref="B7:C7"/>
    <mergeCell ref="N6:R6"/>
    <mergeCell ref="H6:L6"/>
    <mergeCell ref="T6:X6"/>
    <mergeCell ref="V7:W7"/>
    <mergeCell ref="A4:Y4"/>
    <mergeCell ref="B5:M5"/>
    <mergeCell ref="H7:I7"/>
    <mergeCell ref="J7:K7"/>
    <mergeCell ref="M6:M8"/>
    <mergeCell ref="S6:S8"/>
    <mergeCell ref="N5:Y5"/>
    <mergeCell ref="P7:Q7"/>
  </mergeCells>
  <conditionalFormatting sqref="Y44:Y65536 M44:M65536 Y3 M3 M5:M8 Y5:Y8">
    <cfRule type="cellIs" priority="1" dxfId="68" operator="lessThan" stopIfTrue="1">
      <formula>0</formula>
    </cfRule>
  </conditionalFormatting>
  <conditionalFormatting sqref="M9:M43 Y9:Y43">
    <cfRule type="cellIs" priority="2" dxfId="69" operator="lessThan" stopIfTrue="1">
      <formula>0</formula>
    </cfRule>
    <cfRule type="cellIs" priority="3" dxfId="7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19.28125" style="214" customWidth="1"/>
    <col min="2" max="2" width="9.421875" style="214" bestFit="1" customWidth="1"/>
    <col min="3" max="3" width="9.7109375" style="214" bestFit="1" customWidth="1"/>
    <col min="4" max="4" width="8.00390625" style="214" bestFit="1" customWidth="1"/>
    <col min="5" max="5" width="9.7109375" style="214" bestFit="1" customWidth="1"/>
    <col min="6" max="6" width="9.421875" style="214" bestFit="1" customWidth="1"/>
    <col min="7" max="7" width="9.7109375" style="214" customWidth="1"/>
    <col min="8" max="8" width="9.28125" style="214" bestFit="1" customWidth="1"/>
    <col min="9" max="9" width="9.7109375" style="214" bestFit="1" customWidth="1"/>
    <col min="10" max="10" width="8.57421875" style="214" customWidth="1"/>
    <col min="11" max="11" width="9.7109375" style="214" bestFit="1" customWidth="1"/>
    <col min="12" max="12" width="9.28125" style="214" bestFit="1" customWidth="1"/>
    <col min="13" max="13" width="8.7109375" style="214" bestFit="1" customWidth="1"/>
    <col min="14" max="14" width="11.57421875" style="214" customWidth="1"/>
    <col min="15" max="15" width="11.28125" style="214" customWidth="1"/>
    <col min="16" max="16" width="9.00390625" style="214" customWidth="1"/>
    <col min="17" max="17" width="10.8515625" style="214" customWidth="1"/>
    <col min="18" max="18" width="11.140625" style="214" bestFit="1" customWidth="1"/>
    <col min="19" max="19" width="9.140625" style="214" customWidth="1"/>
    <col min="20" max="21" width="11.140625" style="214" bestFit="1" customWidth="1"/>
    <col min="22" max="23" width="10.28125" style="214" customWidth="1"/>
    <col min="24" max="24" width="11.140625" style="214" bestFit="1" customWidth="1"/>
    <col min="25" max="25" width="8.7109375" style="214" bestFit="1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650" t="s">
        <v>72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61" t="s">
        <v>46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363" customFormat="1" ht="15.75" customHeight="1" thickBot="1" thickTop="1">
      <c r="A5" s="617" t="s">
        <v>71</v>
      </c>
      <c r="B5" s="667" t="s">
        <v>37</v>
      </c>
      <c r="C5" s="668"/>
      <c r="D5" s="668"/>
      <c r="E5" s="668"/>
      <c r="F5" s="668"/>
      <c r="G5" s="668"/>
      <c r="H5" s="668"/>
      <c r="I5" s="668"/>
      <c r="J5" s="669"/>
      <c r="K5" s="669"/>
      <c r="L5" s="669"/>
      <c r="M5" s="670"/>
      <c r="N5" s="667" t="s">
        <v>36</v>
      </c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71"/>
    </row>
    <row r="6" spans="1:25" s="254" customFormat="1" ht="26.25" customHeight="1">
      <c r="A6" s="618"/>
      <c r="B6" s="656" t="s">
        <v>162</v>
      </c>
      <c r="C6" s="657"/>
      <c r="D6" s="657"/>
      <c r="E6" s="657"/>
      <c r="F6" s="657"/>
      <c r="G6" s="681" t="s">
        <v>35</v>
      </c>
      <c r="H6" s="656" t="s">
        <v>163</v>
      </c>
      <c r="I6" s="657"/>
      <c r="J6" s="657"/>
      <c r="K6" s="657"/>
      <c r="L6" s="657"/>
      <c r="M6" s="664" t="s">
        <v>34</v>
      </c>
      <c r="N6" s="656" t="s">
        <v>164</v>
      </c>
      <c r="O6" s="657"/>
      <c r="P6" s="657"/>
      <c r="Q6" s="657"/>
      <c r="R6" s="657"/>
      <c r="S6" s="681" t="s">
        <v>35</v>
      </c>
      <c r="T6" s="656" t="s">
        <v>165</v>
      </c>
      <c r="U6" s="657"/>
      <c r="V6" s="657"/>
      <c r="W6" s="657"/>
      <c r="X6" s="657"/>
      <c r="Y6" s="684" t="s">
        <v>34</v>
      </c>
    </row>
    <row r="7" spans="1:25" s="254" customFormat="1" ht="26.25" customHeight="1">
      <c r="A7" s="619"/>
      <c r="B7" s="645" t="s">
        <v>22</v>
      </c>
      <c r="C7" s="646"/>
      <c r="D7" s="647" t="s">
        <v>21</v>
      </c>
      <c r="E7" s="646"/>
      <c r="F7" s="648" t="s">
        <v>17</v>
      </c>
      <c r="G7" s="682"/>
      <c r="H7" s="645" t="s">
        <v>22</v>
      </c>
      <c r="I7" s="646"/>
      <c r="J7" s="647" t="s">
        <v>21</v>
      </c>
      <c r="K7" s="646"/>
      <c r="L7" s="648" t="s">
        <v>17</v>
      </c>
      <c r="M7" s="665"/>
      <c r="N7" s="645" t="s">
        <v>22</v>
      </c>
      <c r="O7" s="646"/>
      <c r="P7" s="647" t="s">
        <v>21</v>
      </c>
      <c r="Q7" s="646"/>
      <c r="R7" s="648" t="s">
        <v>17</v>
      </c>
      <c r="S7" s="682"/>
      <c r="T7" s="645" t="s">
        <v>22</v>
      </c>
      <c r="U7" s="646"/>
      <c r="V7" s="647" t="s">
        <v>21</v>
      </c>
      <c r="W7" s="646"/>
      <c r="X7" s="648" t="s">
        <v>17</v>
      </c>
      <c r="Y7" s="685"/>
    </row>
    <row r="8" spans="1:25" s="359" customFormat="1" ht="28.5" thickBot="1">
      <c r="A8" s="620"/>
      <c r="B8" s="362" t="s">
        <v>19</v>
      </c>
      <c r="C8" s="360" t="s">
        <v>18</v>
      </c>
      <c r="D8" s="361" t="s">
        <v>19</v>
      </c>
      <c r="E8" s="360" t="s">
        <v>18</v>
      </c>
      <c r="F8" s="649"/>
      <c r="G8" s="683"/>
      <c r="H8" s="362" t="s">
        <v>19</v>
      </c>
      <c r="I8" s="360" t="s">
        <v>18</v>
      </c>
      <c r="J8" s="361" t="s">
        <v>19</v>
      </c>
      <c r="K8" s="360" t="s">
        <v>18</v>
      </c>
      <c r="L8" s="649"/>
      <c r="M8" s="666"/>
      <c r="N8" s="362" t="s">
        <v>19</v>
      </c>
      <c r="O8" s="360" t="s">
        <v>18</v>
      </c>
      <c r="P8" s="361" t="s">
        <v>19</v>
      </c>
      <c r="Q8" s="360" t="s">
        <v>18</v>
      </c>
      <c r="R8" s="649"/>
      <c r="S8" s="683"/>
      <c r="T8" s="362" t="s">
        <v>19</v>
      </c>
      <c r="U8" s="360" t="s">
        <v>18</v>
      </c>
      <c r="V8" s="361" t="s">
        <v>19</v>
      </c>
      <c r="W8" s="360" t="s">
        <v>18</v>
      </c>
      <c r="X8" s="649"/>
      <c r="Y8" s="686"/>
    </row>
    <row r="9" spans="1:25" s="243" customFormat="1" ht="18" customHeight="1" thickBot="1" thickTop="1">
      <c r="A9" s="410" t="s">
        <v>24</v>
      </c>
      <c r="B9" s="408">
        <f>B10+B23+B39+B46+B54+B63</f>
        <v>256640</v>
      </c>
      <c r="C9" s="407">
        <f>C10+C23+C39+C46+C54+C63</f>
        <v>241282</v>
      </c>
      <c r="D9" s="406">
        <f>D10+D23+D39+D46+D54+D63</f>
        <v>1178</v>
      </c>
      <c r="E9" s="407">
        <f>E10+E23+E39+E46+E54+E63</f>
        <v>718</v>
      </c>
      <c r="F9" s="406">
        <f aca="true" t="shared" si="0" ref="F9:F41">SUM(B9:E9)</f>
        <v>499818</v>
      </c>
      <c r="G9" s="409">
        <f aca="true" t="shared" si="1" ref="G9:G41">F9/$F$9</f>
        <v>1</v>
      </c>
      <c r="H9" s="408">
        <f>H10+H23+H39+H46+H54+H63</f>
        <v>226400</v>
      </c>
      <c r="I9" s="407">
        <f>I10+I23+I39+I46+I54+I63</f>
        <v>221447</v>
      </c>
      <c r="J9" s="406">
        <f>J10+J23+J39+J46+J54+J63</f>
        <v>2391</v>
      </c>
      <c r="K9" s="407">
        <f>K10+K23+K39+K46+K54+K63</f>
        <v>2263</v>
      </c>
      <c r="L9" s="406">
        <f aca="true" t="shared" si="2" ref="L9:L41">SUM(H9:K9)</f>
        <v>452501</v>
      </c>
      <c r="M9" s="405">
        <f aca="true" t="shared" si="3" ref="M9:M41">IF(ISERROR(F9/L9-1),"         /0",(F9/L9-1))</f>
        <v>0.10456772471221054</v>
      </c>
      <c r="N9" s="408">
        <f>N10+N23+N39+N46+N54+N63</f>
        <v>1371311</v>
      </c>
      <c r="O9" s="407">
        <f>O10+O23+O39+O46+O54+O63</f>
        <v>1258660</v>
      </c>
      <c r="P9" s="406">
        <f>P10+P23+P39+P46+P54+P63</f>
        <v>13108</v>
      </c>
      <c r="Q9" s="407">
        <f>Q10+Q23+Q39+Q46+Q54+Q63</f>
        <v>12693</v>
      </c>
      <c r="R9" s="406">
        <f aca="true" t="shared" si="4" ref="R9:R41">SUM(N9:Q9)</f>
        <v>2655772</v>
      </c>
      <c r="S9" s="409">
        <f aca="true" t="shared" si="5" ref="S9:S41">R9/$R$9</f>
        <v>1</v>
      </c>
      <c r="T9" s="408">
        <f>T10+T23+T39+T46+T54+T63</f>
        <v>1179245</v>
      </c>
      <c r="U9" s="407">
        <f>U10+U23+U39+U46+U54+U63</f>
        <v>1103790</v>
      </c>
      <c r="V9" s="406">
        <f>V10+V23+V39+V46+V54+V63</f>
        <v>14893</v>
      </c>
      <c r="W9" s="407">
        <f>W10+W23+W39+W46+W54+W63</f>
        <v>15399</v>
      </c>
      <c r="X9" s="406">
        <f aca="true" t="shared" si="6" ref="X9:X41">SUM(T9:W9)</f>
        <v>2313327</v>
      </c>
      <c r="Y9" s="405">
        <f>IF(ISERROR(R9/X9-1),"         /0",(R9/X9-1))</f>
        <v>0.14803138510033387</v>
      </c>
    </row>
    <row r="10" spans="1:25" s="376" customFormat="1" ht="18.75" customHeight="1">
      <c r="A10" s="385" t="s">
        <v>64</v>
      </c>
      <c r="B10" s="382">
        <f>SUM(B11:B22)</f>
        <v>85113</v>
      </c>
      <c r="C10" s="381">
        <f>SUM(C11:C22)</f>
        <v>83745</v>
      </c>
      <c r="D10" s="380">
        <f>SUM(D11:D22)</f>
        <v>77</v>
      </c>
      <c r="E10" s="381">
        <f>SUM(E11:E22)</f>
        <v>26</v>
      </c>
      <c r="F10" s="380">
        <f t="shared" si="0"/>
        <v>168961</v>
      </c>
      <c r="G10" s="383">
        <f t="shared" si="1"/>
        <v>0.33804504839761673</v>
      </c>
      <c r="H10" s="382">
        <f>SUM(H11:H22)</f>
        <v>87598</v>
      </c>
      <c r="I10" s="381">
        <f>SUM(I11:I22)</f>
        <v>88981</v>
      </c>
      <c r="J10" s="380">
        <f>SUM(J11:J22)</f>
        <v>29</v>
      </c>
      <c r="K10" s="381">
        <f>SUM(K11:K22)</f>
        <v>19</v>
      </c>
      <c r="L10" s="380">
        <f t="shared" si="2"/>
        <v>176627</v>
      </c>
      <c r="M10" s="384">
        <f t="shared" si="3"/>
        <v>-0.043402197851970525</v>
      </c>
      <c r="N10" s="382">
        <f>SUM(N11:N22)</f>
        <v>452174</v>
      </c>
      <c r="O10" s="381">
        <f>SUM(O11:O22)</f>
        <v>431586</v>
      </c>
      <c r="P10" s="380">
        <f>SUM(P11:P22)</f>
        <v>919</v>
      </c>
      <c r="Q10" s="381">
        <f>SUM(Q11:Q22)</f>
        <v>815</v>
      </c>
      <c r="R10" s="380">
        <f t="shared" si="4"/>
        <v>885494</v>
      </c>
      <c r="S10" s="383">
        <f t="shared" si="5"/>
        <v>0.333422447408889</v>
      </c>
      <c r="T10" s="382">
        <f>SUM(T11:T22)</f>
        <v>441796</v>
      </c>
      <c r="U10" s="381">
        <f>SUM(U11:U22)</f>
        <v>430147</v>
      </c>
      <c r="V10" s="380">
        <f>SUM(V11:V22)</f>
        <v>1862</v>
      </c>
      <c r="W10" s="381">
        <f>SUM(W11:W22)</f>
        <v>1883</v>
      </c>
      <c r="X10" s="380">
        <f t="shared" si="6"/>
        <v>875688</v>
      </c>
      <c r="Y10" s="377">
        <f aca="true" t="shared" si="7" ref="Y10:Y42">IF(ISERROR(R10/X10-1),"         /0",IF(R10/X10&gt;5,"  *  ",(R10/X10-1)))</f>
        <v>0.01119805227432602</v>
      </c>
    </row>
    <row r="11" spans="1:25" ht="18.75" customHeight="1">
      <c r="A11" s="327" t="s">
        <v>169</v>
      </c>
      <c r="B11" s="325">
        <v>33944</v>
      </c>
      <c r="C11" s="322">
        <v>32131</v>
      </c>
      <c r="D11" s="321">
        <v>41</v>
      </c>
      <c r="E11" s="322">
        <v>0</v>
      </c>
      <c r="F11" s="321">
        <f t="shared" si="0"/>
        <v>66116</v>
      </c>
      <c r="G11" s="324">
        <f t="shared" si="1"/>
        <v>0.13228014997459075</v>
      </c>
      <c r="H11" s="325">
        <v>31780</v>
      </c>
      <c r="I11" s="322">
        <v>33765</v>
      </c>
      <c r="J11" s="321"/>
      <c r="K11" s="322"/>
      <c r="L11" s="321">
        <f t="shared" si="2"/>
        <v>65545</v>
      </c>
      <c r="M11" s="326">
        <f t="shared" si="3"/>
        <v>0.008711572202303675</v>
      </c>
      <c r="N11" s="325">
        <v>176215</v>
      </c>
      <c r="O11" s="322">
        <v>167065</v>
      </c>
      <c r="P11" s="321">
        <v>878</v>
      </c>
      <c r="Q11" s="322">
        <v>771</v>
      </c>
      <c r="R11" s="321">
        <f t="shared" si="4"/>
        <v>344929</v>
      </c>
      <c r="S11" s="324">
        <f t="shared" si="5"/>
        <v>0.12987899563667363</v>
      </c>
      <c r="T11" s="325">
        <v>160529</v>
      </c>
      <c r="U11" s="322">
        <v>163619</v>
      </c>
      <c r="V11" s="321">
        <v>1633</v>
      </c>
      <c r="W11" s="322">
        <v>1815</v>
      </c>
      <c r="X11" s="321">
        <f t="shared" si="6"/>
        <v>327596</v>
      </c>
      <c r="Y11" s="320">
        <f t="shared" si="7"/>
        <v>0.052909681436891676</v>
      </c>
    </row>
    <row r="12" spans="1:25" ht="18.75" customHeight="1">
      <c r="A12" s="327" t="s">
        <v>194</v>
      </c>
      <c r="B12" s="325">
        <v>15191</v>
      </c>
      <c r="C12" s="322">
        <v>15827</v>
      </c>
      <c r="D12" s="321">
        <v>0</v>
      </c>
      <c r="E12" s="322">
        <v>0</v>
      </c>
      <c r="F12" s="321">
        <f t="shared" si="0"/>
        <v>31018</v>
      </c>
      <c r="G12" s="324">
        <f t="shared" si="1"/>
        <v>0.062058589326514854</v>
      </c>
      <c r="H12" s="325">
        <v>14960</v>
      </c>
      <c r="I12" s="322">
        <v>15918</v>
      </c>
      <c r="J12" s="321"/>
      <c r="K12" s="322"/>
      <c r="L12" s="321">
        <f t="shared" si="2"/>
        <v>30878</v>
      </c>
      <c r="M12" s="326">
        <f t="shared" si="3"/>
        <v>0.004533972407539277</v>
      </c>
      <c r="N12" s="325">
        <v>80811</v>
      </c>
      <c r="O12" s="322">
        <v>80302</v>
      </c>
      <c r="P12" s="321"/>
      <c r="Q12" s="322"/>
      <c r="R12" s="321">
        <f t="shared" si="4"/>
        <v>161113</v>
      </c>
      <c r="S12" s="324">
        <f t="shared" si="5"/>
        <v>0.0606652227676171</v>
      </c>
      <c r="T12" s="325">
        <v>80032</v>
      </c>
      <c r="U12" s="322">
        <v>81162</v>
      </c>
      <c r="V12" s="321"/>
      <c r="W12" s="322"/>
      <c r="X12" s="321">
        <f t="shared" si="6"/>
        <v>161194</v>
      </c>
      <c r="Y12" s="320">
        <f t="shared" si="7"/>
        <v>-0.0005025000930555246</v>
      </c>
    </row>
    <row r="13" spans="1:25" ht="18.75" customHeight="1">
      <c r="A13" s="327" t="s">
        <v>198</v>
      </c>
      <c r="B13" s="325">
        <v>9559</v>
      </c>
      <c r="C13" s="322">
        <v>9626</v>
      </c>
      <c r="D13" s="321">
        <v>0</v>
      </c>
      <c r="E13" s="322">
        <v>0</v>
      </c>
      <c r="F13" s="321">
        <f t="shared" si="0"/>
        <v>19185</v>
      </c>
      <c r="G13" s="324">
        <f t="shared" si="1"/>
        <v>0.038383971765722724</v>
      </c>
      <c r="H13" s="325">
        <v>9544</v>
      </c>
      <c r="I13" s="322">
        <v>9690</v>
      </c>
      <c r="J13" s="321"/>
      <c r="K13" s="322"/>
      <c r="L13" s="321">
        <f t="shared" si="2"/>
        <v>19234</v>
      </c>
      <c r="M13" s="326">
        <f t="shared" si="3"/>
        <v>-0.0025475720079026765</v>
      </c>
      <c r="N13" s="325">
        <v>55024</v>
      </c>
      <c r="O13" s="322">
        <v>50299</v>
      </c>
      <c r="P13" s="321"/>
      <c r="Q13" s="322"/>
      <c r="R13" s="321">
        <f t="shared" si="4"/>
        <v>105323</v>
      </c>
      <c r="S13" s="324">
        <f t="shared" si="5"/>
        <v>0.0396581483651458</v>
      </c>
      <c r="T13" s="325">
        <v>48528</v>
      </c>
      <c r="U13" s="322">
        <v>47638</v>
      </c>
      <c r="V13" s="321"/>
      <c r="W13" s="322"/>
      <c r="X13" s="321">
        <f t="shared" si="6"/>
        <v>96166</v>
      </c>
      <c r="Y13" s="320">
        <f t="shared" si="7"/>
        <v>0.09522076409541835</v>
      </c>
    </row>
    <row r="14" spans="1:25" ht="18.75" customHeight="1">
      <c r="A14" s="327" t="s">
        <v>200</v>
      </c>
      <c r="B14" s="325">
        <v>8386</v>
      </c>
      <c r="C14" s="322">
        <v>9260</v>
      </c>
      <c r="D14" s="321">
        <v>0</v>
      </c>
      <c r="E14" s="322">
        <v>0</v>
      </c>
      <c r="F14" s="321">
        <f t="shared" si="0"/>
        <v>17646</v>
      </c>
      <c r="G14" s="324">
        <f t="shared" si="1"/>
        <v>0.03530485096575153</v>
      </c>
      <c r="H14" s="325">
        <v>7489</v>
      </c>
      <c r="I14" s="322">
        <v>8420</v>
      </c>
      <c r="J14" s="321"/>
      <c r="K14" s="322"/>
      <c r="L14" s="321">
        <f t="shared" si="2"/>
        <v>15909</v>
      </c>
      <c r="M14" s="326">
        <f t="shared" si="3"/>
        <v>0.1091834810484631</v>
      </c>
      <c r="N14" s="325">
        <v>41362</v>
      </c>
      <c r="O14" s="322">
        <v>43516</v>
      </c>
      <c r="P14" s="321"/>
      <c r="Q14" s="322"/>
      <c r="R14" s="321">
        <f t="shared" si="4"/>
        <v>84878</v>
      </c>
      <c r="S14" s="324">
        <f t="shared" si="5"/>
        <v>0.03195982185217707</v>
      </c>
      <c r="T14" s="325">
        <v>35972</v>
      </c>
      <c r="U14" s="322">
        <v>39721</v>
      </c>
      <c r="V14" s="321"/>
      <c r="W14" s="322"/>
      <c r="X14" s="321">
        <f t="shared" si="6"/>
        <v>75693</v>
      </c>
      <c r="Y14" s="320">
        <f t="shared" si="7"/>
        <v>0.12134543484866511</v>
      </c>
    </row>
    <row r="15" spans="1:25" ht="18.75" customHeight="1">
      <c r="A15" s="327" t="s">
        <v>204</v>
      </c>
      <c r="B15" s="325">
        <v>5458</v>
      </c>
      <c r="C15" s="322">
        <v>5419</v>
      </c>
      <c r="D15" s="321">
        <v>0</v>
      </c>
      <c r="E15" s="322">
        <v>0</v>
      </c>
      <c r="F15" s="321">
        <f t="shared" si="0"/>
        <v>10877</v>
      </c>
      <c r="G15" s="324">
        <f t="shared" si="1"/>
        <v>0.02176192133936753</v>
      </c>
      <c r="H15" s="325">
        <v>4789</v>
      </c>
      <c r="I15" s="322">
        <v>5306</v>
      </c>
      <c r="J15" s="321"/>
      <c r="K15" s="322"/>
      <c r="L15" s="321">
        <f t="shared" si="2"/>
        <v>10095</v>
      </c>
      <c r="M15" s="326">
        <f t="shared" si="3"/>
        <v>0.07746409113422481</v>
      </c>
      <c r="N15" s="325">
        <v>25725</v>
      </c>
      <c r="O15" s="322">
        <v>25625</v>
      </c>
      <c r="P15" s="321"/>
      <c r="Q15" s="322"/>
      <c r="R15" s="321">
        <f t="shared" si="4"/>
        <v>51350</v>
      </c>
      <c r="S15" s="324">
        <f t="shared" si="5"/>
        <v>0.019335244139933698</v>
      </c>
      <c r="T15" s="325">
        <v>29521</v>
      </c>
      <c r="U15" s="322">
        <v>28452</v>
      </c>
      <c r="V15" s="321"/>
      <c r="W15" s="322"/>
      <c r="X15" s="321">
        <f t="shared" si="6"/>
        <v>57973</v>
      </c>
      <c r="Y15" s="320">
        <f t="shared" si="7"/>
        <v>-0.11424283718282646</v>
      </c>
    </row>
    <row r="16" spans="1:25" ht="18.75" customHeight="1">
      <c r="A16" s="327" t="s">
        <v>170</v>
      </c>
      <c r="B16" s="325">
        <v>3224</v>
      </c>
      <c r="C16" s="322">
        <v>3341</v>
      </c>
      <c r="D16" s="321">
        <v>0</v>
      </c>
      <c r="E16" s="322">
        <v>0</v>
      </c>
      <c r="F16" s="321">
        <f t="shared" si="0"/>
        <v>6565</v>
      </c>
      <c r="G16" s="324">
        <f t="shared" si="1"/>
        <v>0.013134781060305951</v>
      </c>
      <c r="H16" s="325">
        <v>8207</v>
      </c>
      <c r="I16" s="322">
        <v>7637</v>
      </c>
      <c r="J16" s="321"/>
      <c r="K16" s="322"/>
      <c r="L16" s="321">
        <f t="shared" si="2"/>
        <v>15844</v>
      </c>
      <c r="M16" s="326">
        <f t="shared" si="3"/>
        <v>-0.5856475637465286</v>
      </c>
      <c r="N16" s="325">
        <v>23910</v>
      </c>
      <c r="O16" s="322">
        <v>21375</v>
      </c>
      <c r="P16" s="321"/>
      <c r="Q16" s="322"/>
      <c r="R16" s="321">
        <f t="shared" si="4"/>
        <v>45285</v>
      </c>
      <c r="S16" s="324">
        <f t="shared" si="5"/>
        <v>0.017051539062841237</v>
      </c>
      <c r="T16" s="325">
        <v>29259</v>
      </c>
      <c r="U16" s="322">
        <v>27528</v>
      </c>
      <c r="V16" s="321"/>
      <c r="W16" s="322"/>
      <c r="X16" s="321">
        <f t="shared" si="6"/>
        <v>56787</v>
      </c>
      <c r="Y16" s="320">
        <f t="shared" si="7"/>
        <v>-0.2025463574409636</v>
      </c>
    </row>
    <row r="17" spans="1:25" ht="18.75" customHeight="1">
      <c r="A17" s="327" t="s">
        <v>207</v>
      </c>
      <c r="B17" s="325">
        <v>3214</v>
      </c>
      <c r="C17" s="322">
        <v>3141</v>
      </c>
      <c r="D17" s="321">
        <v>0</v>
      </c>
      <c r="E17" s="322">
        <v>0</v>
      </c>
      <c r="F17" s="321">
        <f t="shared" si="0"/>
        <v>6355</v>
      </c>
      <c r="G17" s="324">
        <f t="shared" si="1"/>
        <v>0.012714628124637369</v>
      </c>
      <c r="H17" s="325">
        <v>3247</v>
      </c>
      <c r="I17" s="322">
        <v>2847</v>
      </c>
      <c r="J17" s="321"/>
      <c r="K17" s="322"/>
      <c r="L17" s="321">
        <f t="shared" si="2"/>
        <v>6094</v>
      </c>
      <c r="M17" s="326">
        <f t="shared" si="3"/>
        <v>0.04282901214309165</v>
      </c>
      <c r="N17" s="325">
        <v>16735</v>
      </c>
      <c r="O17" s="322">
        <v>16342</v>
      </c>
      <c r="P17" s="321"/>
      <c r="Q17" s="322"/>
      <c r="R17" s="321">
        <f t="shared" si="4"/>
        <v>33077</v>
      </c>
      <c r="S17" s="324">
        <f t="shared" si="5"/>
        <v>0.012454758917557682</v>
      </c>
      <c r="T17" s="325">
        <v>17263</v>
      </c>
      <c r="U17" s="322">
        <v>16305</v>
      </c>
      <c r="V17" s="321"/>
      <c r="W17" s="322"/>
      <c r="X17" s="321">
        <f t="shared" si="6"/>
        <v>33568</v>
      </c>
      <c r="Y17" s="320">
        <f t="shared" si="7"/>
        <v>-0.014627025738798816</v>
      </c>
    </row>
    <row r="18" spans="1:25" ht="18.75" customHeight="1">
      <c r="A18" s="327" t="s">
        <v>211</v>
      </c>
      <c r="B18" s="325">
        <v>2736</v>
      </c>
      <c r="C18" s="322">
        <v>2030</v>
      </c>
      <c r="D18" s="321">
        <v>0</v>
      </c>
      <c r="E18" s="322">
        <v>0</v>
      </c>
      <c r="F18" s="321">
        <f t="shared" si="0"/>
        <v>4766</v>
      </c>
      <c r="G18" s="324">
        <f t="shared" si="1"/>
        <v>0.009535470911411754</v>
      </c>
      <c r="H18" s="325">
        <v>2544</v>
      </c>
      <c r="I18" s="322">
        <v>2003</v>
      </c>
      <c r="J18" s="321"/>
      <c r="K18" s="322"/>
      <c r="L18" s="321">
        <f t="shared" si="2"/>
        <v>4547</v>
      </c>
      <c r="M18" s="326">
        <f t="shared" si="3"/>
        <v>0.04816362436771504</v>
      </c>
      <c r="N18" s="325">
        <v>13653</v>
      </c>
      <c r="O18" s="322">
        <v>10795</v>
      </c>
      <c r="P18" s="321"/>
      <c r="Q18" s="322"/>
      <c r="R18" s="321">
        <f t="shared" si="4"/>
        <v>24448</v>
      </c>
      <c r="S18" s="324">
        <f t="shared" si="5"/>
        <v>0.0092056095176845</v>
      </c>
      <c r="T18" s="325">
        <v>12759</v>
      </c>
      <c r="U18" s="322">
        <v>10194</v>
      </c>
      <c r="V18" s="321"/>
      <c r="W18" s="322"/>
      <c r="X18" s="321">
        <f t="shared" si="6"/>
        <v>22953</v>
      </c>
      <c r="Y18" s="320">
        <f t="shared" si="7"/>
        <v>0.06513309806996914</v>
      </c>
    </row>
    <row r="19" spans="1:25" ht="18.75" customHeight="1">
      <c r="A19" s="327" t="s">
        <v>206</v>
      </c>
      <c r="B19" s="325">
        <v>1560</v>
      </c>
      <c r="C19" s="322">
        <v>1525</v>
      </c>
      <c r="D19" s="321">
        <v>0</v>
      </c>
      <c r="E19" s="322">
        <v>0</v>
      </c>
      <c r="F19" s="321">
        <f t="shared" si="0"/>
        <v>3085</v>
      </c>
      <c r="G19" s="324">
        <f t="shared" si="1"/>
        <v>0.006172246697797998</v>
      </c>
      <c r="H19" s="325">
        <v>1557</v>
      </c>
      <c r="I19" s="322">
        <v>1742</v>
      </c>
      <c r="J19" s="321"/>
      <c r="K19" s="322"/>
      <c r="L19" s="321">
        <f t="shared" si="2"/>
        <v>3299</v>
      </c>
      <c r="M19" s="326">
        <f t="shared" si="3"/>
        <v>-0.06486814186117007</v>
      </c>
      <c r="N19" s="325">
        <v>8514</v>
      </c>
      <c r="O19" s="322">
        <v>9120</v>
      </c>
      <c r="P19" s="321"/>
      <c r="Q19" s="322"/>
      <c r="R19" s="321">
        <f t="shared" si="4"/>
        <v>17634</v>
      </c>
      <c r="S19" s="324">
        <f t="shared" si="5"/>
        <v>0.006639877218375674</v>
      </c>
      <c r="T19" s="325">
        <v>7298</v>
      </c>
      <c r="U19" s="322">
        <v>8069</v>
      </c>
      <c r="V19" s="321"/>
      <c r="W19" s="322"/>
      <c r="X19" s="321">
        <f t="shared" si="6"/>
        <v>15367</v>
      </c>
      <c r="Y19" s="320">
        <f t="shared" si="7"/>
        <v>0.14752391488254046</v>
      </c>
    </row>
    <row r="20" spans="1:25" ht="18.75" customHeight="1">
      <c r="A20" s="327" t="s">
        <v>196</v>
      </c>
      <c r="B20" s="325">
        <v>1336</v>
      </c>
      <c r="C20" s="322">
        <v>1103</v>
      </c>
      <c r="D20" s="321">
        <v>0</v>
      </c>
      <c r="E20" s="322">
        <v>0</v>
      </c>
      <c r="F20" s="321">
        <f t="shared" si="0"/>
        <v>2439</v>
      </c>
      <c r="G20" s="324">
        <f t="shared" si="1"/>
        <v>0.0048797762385508325</v>
      </c>
      <c r="H20" s="325">
        <v>1762</v>
      </c>
      <c r="I20" s="322">
        <v>1612</v>
      </c>
      <c r="J20" s="321"/>
      <c r="K20" s="322"/>
      <c r="L20" s="321">
        <f t="shared" si="2"/>
        <v>3374</v>
      </c>
      <c r="M20" s="326">
        <f t="shared" si="3"/>
        <v>-0.27711914641375224</v>
      </c>
      <c r="N20" s="325">
        <v>6790</v>
      </c>
      <c r="O20" s="322">
        <v>5582</v>
      </c>
      <c r="P20" s="321"/>
      <c r="Q20" s="322"/>
      <c r="R20" s="321">
        <f t="shared" si="4"/>
        <v>12372</v>
      </c>
      <c r="S20" s="324">
        <f t="shared" si="5"/>
        <v>0.00465853243426017</v>
      </c>
      <c r="T20" s="325">
        <v>8190</v>
      </c>
      <c r="U20" s="322">
        <v>6921</v>
      </c>
      <c r="V20" s="321"/>
      <c r="W20" s="322"/>
      <c r="X20" s="321">
        <f t="shared" si="6"/>
        <v>15111</v>
      </c>
      <c r="Y20" s="320">
        <f t="shared" si="7"/>
        <v>-0.1812586857256303</v>
      </c>
    </row>
    <row r="21" spans="1:25" ht="18.75" customHeight="1">
      <c r="A21" s="327" t="s">
        <v>203</v>
      </c>
      <c r="B21" s="325">
        <v>505</v>
      </c>
      <c r="C21" s="322">
        <v>342</v>
      </c>
      <c r="D21" s="321">
        <v>0</v>
      </c>
      <c r="E21" s="322">
        <v>0</v>
      </c>
      <c r="F21" s="321">
        <f t="shared" si="0"/>
        <v>847</v>
      </c>
      <c r="G21" s="324">
        <f t="shared" si="1"/>
        <v>0.0016946168405299528</v>
      </c>
      <c r="H21" s="325">
        <v>41</v>
      </c>
      <c r="I21" s="322">
        <v>41</v>
      </c>
      <c r="J21" s="321"/>
      <c r="K21" s="322"/>
      <c r="L21" s="321">
        <f t="shared" si="2"/>
        <v>82</v>
      </c>
      <c r="M21" s="326">
        <f t="shared" si="3"/>
        <v>9.329268292682928</v>
      </c>
      <c r="N21" s="325">
        <v>2165</v>
      </c>
      <c r="O21" s="322">
        <v>1565</v>
      </c>
      <c r="P21" s="321"/>
      <c r="Q21" s="322"/>
      <c r="R21" s="321">
        <f t="shared" si="4"/>
        <v>3730</v>
      </c>
      <c r="S21" s="324">
        <f t="shared" si="5"/>
        <v>0.0014044880358705491</v>
      </c>
      <c r="T21" s="325">
        <v>382</v>
      </c>
      <c r="U21" s="322">
        <v>538</v>
      </c>
      <c r="V21" s="321"/>
      <c r="W21" s="322"/>
      <c r="X21" s="321">
        <f t="shared" si="6"/>
        <v>920</v>
      </c>
      <c r="Y21" s="320">
        <f t="shared" si="7"/>
        <v>3.054347826086956</v>
      </c>
    </row>
    <row r="22" spans="1:25" ht="18.75" customHeight="1" thickBot="1">
      <c r="A22" s="327" t="s">
        <v>120</v>
      </c>
      <c r="B22" s="325">
        <v>0</v>
      </c>
      <c r="C22" s="322">
        <v>0</v>
      </c>
      <c r="D22" s="321">
        <v>36</v>
      </c>
      <c r="E22" s="322">
        <v>26</v>
      </c>
      <c r="F22" s="321">
        <f t="shared" si="0"/>
        <v>62</v>
      </c>
      <c r="G22" s="324">
        <f t="shared" si="1"/>
        <v>0.00012404515243548652</v>
      </c>
      <c r="H22" s="325">
        <v>1678</v>
      </c>
      <c r="I22" s="322">
        <v>0</v>
      </c>
      <c r="J22" s="321">
        <v>29</v>
      </c>
      <c r="K22" s="322">
        <v>19</v>
      </c>
      <c r="L22" s="321">
        <f t="shared" si="2"/>
        <v>1726</v>
      </c>
      <c r="M22" s="326">
        <f t="shared" si="3"/>
        <v>-0.9640787949015064</v>
      </c>
      <c r="N22" s="325">
        <v>1270</v>
      </c>
      <c r="O22" s="322">
        <v>0</v>
      </c>
      <c r="P22" s="321">
        <v>41</v>
      </c>
      <c r="Q22" s="322">
        <v>44</v>
      </c>
      <c r="R22" s="321">
        <f t="shared" si="4"/>
        <v>1355</v>
      </c>
      <c r="S22" s="324">
        <f t="shared" si="5"/>
        <v>0.0005102094607519019</v>
      </c>
      <c r="T22" s="325">
        <v>12063</v>
      </c>
      <c r="U22" s="322">
        <v>0</v>
      </c>
      <c r="V22" s="321">
        <v>229</v>
      </c>
      <c r="W22" s="322">
        <v>68</v>
      </c>
      <c r="X22" s="321">
        <f t="shared" si="6"/>
        <v>12360</v>
      </c>
      <c r="Y22" s="320">
        <f t="shared" si="7"/>
        <v>-0.8903721682847896</v>
      </c>
    </row>
    <row r="23" spans="1:25" s="376" customFormat="1" ht="18.75" customHeight="1">
      <c r="A23" s="385" t="s">
        <v>63</v>
      </c>
      <c r="B23" s="382">
        <f>SUM(B24:B38)</f>
        <v>71660</v>
      </c>
      <c r="C23" s="381">
        <f>SUM(C24:C38)</f>
        <v>72036</v>
      </c>
      <c r="D23" s="380">
        <f>SUM(D24:D38)</f>
        <v>93</v>
      </c>
      <c r="E23" s="381">
        <f>SUM(E24:E38)</f>
        <v>3</v>
      </c>
      <c r="F23" s="380">
        <f t="shared" si="0"/>
        <v>143792</v>
      </c>
      <c r="G23" s="383">
        <f t="shared" si="1"/>
        <v>0.28768871869360446</v>
      </c>
      <c r="H23" s="382">
        <f>SUM(H24:H38)</f>
        <v>59036</v>
      </c>
      <c r="I23" s="381">
        <f>SUM(I24:I38)</f>
        <v>59431</v>
      </c>
      <c r="J23" s="380">
        <f>SUM(J24:J38)</f>
        <v>828</v>
      </c>
      <c r="K23" s="381">
        <f>SUM(K24:K38)</f>
        <v>860</v>
      </c>
      <c r="L23" s="380">
        <f t="shared" si="2"/>
        <v>120155</v>
      </c>
      <c r="M23" s="384">
        <f t="shared" si="3"/>
        <v>0.19672090216803295</v>
      </c>
      <c r="N23" s="382">
        <f>SUM(N24:N38)</f>
        <v>386219</v>
      </c>
      <c r="O23" s="381">
        <f>SUM(O24:O38)</f>
        <v>375949</v>
      </c>
      <c r="P23" s="380">
        <f>SUM(P24:P38)</f>
        <v>2905</v>
      </c>
      <c r="Q23" s="381">
        <f>SUM(Q24:Q38)</f>
        <v>2565</v>
      </c>
      <c r="R23" s="380">
        <f t="shared" si="4"/>
        <v>767638</v>
      </c>
      <c r="S23" s="383">
        <f t="shared" si="5"/>
        <v>0.2890451439355487</v>
      </c>
      <c r="T23" s="382">
        <f>SUM(T24:T38)</f>
        <v>313121</v>
      </c>
      <c r="U23" s="381">
        <f>SUM(U24:U38)</f>
        <v>304451</v>
      </c>
      <c r="V23" s="380">
        <f>SUM(V24:V38)</f>
        <v>4808</v>
      </c>
      <c r="W23" s="381">
        <f>SUM(W24:W38)</f>
        <v>4353</v>
      </c>
      <c r="X23" s="380">
        <f t="shared" si="6"/>
        <v>626733</v>
      </c>
      <c r="Y23" s="377">
        <f t="shared" si="7"/>
        <v>0.22482460633156376</v>
      </c>
    </row>
    <row r="24" spans="1:25" ht="18.75" customHeight="1">
      <c r="A24" s="342" t="s">
        <v>169</v>
      </c>
      <c r="B24" s="339">
        <v>28539</v>
      </c>
      <c r="C24" s="337">
        <v>27980</v>
      </c>
      <c r="D24" s="338">
        <v>84</v>
      </c>
      <c r="E24" s="337">
        <v>0</v>
      </c>
      <c r="F24" s="338">
        <f t="shared" si="0"/>
        <v>56603</v>
      </c>
      <c r="G24" s="340">
        <f t="shared" si="1"/>
        <v>0.11324722198880392</v>
      </c>
      <c r="H24" s="339">
        <v>27509</v>
      </c>
      <c r="I24" s="337">
        <v>28198</v>
      </c>
      <c r="J24" s="338">
        <v>5</v>
      </c>
      <c r="K24" s="337"/>
      <c r="L24" s="338">
        <f t="shared" si="2"/>
        <v>55712</v>
      </c>
      <c r="M24" s="341">
        <f t="shared" si="3"/>
        <v>0.01599296381390003</v>
      </c>
      <c r="N24" s="339">
        <v>144332</v>
      </c>
      <c r="O24" s="337">
        <v>138293</v>
      </c>
      <c r="P24" s="338">
        <v>436</v>
      </c>
      <c r="Q24" s="337">
        <v>191</v>
      </c>
      <c r="R24" s="338">
        <f t="shared" si="4"/>
        <v>283252</v>
      </c>
      <c r="S24" s="340">
        <f t="shared" si="5"/>
        <v>0.10665523998295035</v>
      </c>
      <c r="T24" s="339">
        <v>141695</v>
      </c>
      <c r="U24" s="337">
        <v>141666</v>
      </c>
      <c r="V24" s="338">
        <v>474</v>
      </c>
      <c r="W24" s="337">
        <v>214</v>
      </c>
      <c r="X24" s="338">
        <f t="shared" si="6"/>
        <v>284049</v>
      </c>
      <c r="Y24" s="336">
        <f t="shared" si="7"/>
        <v>-0.0028058539195702226</v>
      </c>
    </row>
    <row r="25" spans="1:25" ht="18.75" customHeight="1">
      <c r="A25" s="342" t="s">
        <v>195</v>
      </c>
      <c r="B25" s="339">
        <v>11342</v>
      </c>
      <c r="C25" s="337">
        <v>11151</v>
      </c>
      <c r="D25" s="338">
        <v>0</v>
      </c>
      <c r="E25" s="337">
        <v>0</v>
      </c>
      <c r="F25" s="338">
        <f t="shared" si="0"/>
        <v>22493</v>
      </c>
      <c r="G25" s="340">
        <f t="shared" si="1"/>
        <v>0.04500238086663545</v>
      </c>
      <c r="H25" s="339">
        <v>1346</v>
      </c>
      <c r="I25" s="337">
        <v>1182</v>
      </c>
      <c r="J25" s="338"/>
      <c r="K25" s="337"/>
      <c r="L25" s="338">
        <f t="shared" si="2"/>
        <v>2528</v>
      </c>
      <c r="M25" s="341">
        <f t="shared" si="3"/>
        <v>7.89754746835443</v>
      </c>
      <c r="N25" s="339">
        <v>57241</v>
      </c>
      <c r="O25" s="337">
        <v>57678</v>
      </c>
      <c r="P25" s="338">
        <v>687</v>
      </c>
      <c r="Q25" s="337">
        <v>596</v>
      </c>
      <c r="R25" s="338">
        <f t="shared" si="4"/>
        <v>116202</v>
      </c>
      <c r="S25" s="340">
        <f t="shared" si="5"/>
        <v>0.043754509046710334</v>
      </c>
      <c r="T25" s="339">
        <v>7199</v>
      </c>
      <c r="U25" s="337">
        <v>6899</v>
      </c>
      <c r="V25" s="338">
        <v>232</v>
      </c>
      <c r="W25" s="337">
        <v>232</v>
      </c>
      <c r="X25" s="338">
        <f t="shared" si="6"/>
        <v>14562</v>
      </c>
      <c r="Y25" s="336" t="str">
        <f t="shared" si="7"/>
        <v>  *  </v>
      </c>
    </row>
    <row r="26" spans="1:25" ht="18.75" customHeight="1">
      <c r="A26" s="342" t="s">
        <v>199</v>
      </c>
      <c r="B26" s="339">
        <v>8927</v>
      </c>
      <c r="C26" s="337">
        <v>8913</v>
      </c>
      <c r="D26" s="338">
        <v>0</v>
      </c>
      <c r="E26" s="337">
        <v>0</v>
      </c>
      <c r="F26" s="338">
        <f t="shared" si="0"/>
        <v>17840</v>
      </c>
      <c r="G26" s="340">
        <f t="shared" si="1"/>
        <v>0.0356929922491787</v>
      </c>
      <c r="H26" s="339">
        <v>8197</v>
      </c>
      <c r="I26" s="337">
        <v>7904</v>
      </c>
      <c r="J26" s="338"/>
      <c r="K26" s="337"/>
      <c r="L26" s="338">
        <f t="shared" si="2"/>
        <v>16101</v>
      </c>
      <c r="M26" s="341">
        <f t="shared" si="3"/>
        <v>0.10800571393081171</v>
      </c>
      <c r="N26" s="339">
        <v>48507</v>
      </c>
      <c r="O26" s="337">
        <v>47895</v>
      </c>
      <c r="P26" s="338"/>
      <c r="Q26" s="337"/>
      <c r="R26" s="338">
        <f t="shared" si="4"/>
        <v>96402</v>
      </c>
      <c r="S26" s="340">
        <f t="shared" si="5"/>
        <v>0.036299049767826455</v>
      </c>
      <c r="T26" s="339">
        <v>39694</v>
      </c>
      <c r="U26" s="337">
        <v>37567</v>
      </c>
      <c r="V26" s="338"/>
      <c r="W26" s="337"/>
      <c r="X26" s="338">
        <f t="shared" si="6"/>
        <v>77261</v>
      </c>
      <c r="Y26" s="336">
        <f t="shared" si="7"/>
        <v>0.24774465771864196</v>
      </c>
    </row>
    <row r="27" spans="1:25" ht="18.75" customHeight="1">
      <c r="A27" s="342" t="s">
        <v>201</v>
      </c>
      <c r="B27" s="339">
        <v>6890</v>
      </c>
      <c r="C27" s="337">
        <v>6796</v>
      </c>
      <c r="D27" s="338">
        <v>0</v>
      </c>
      <c r="E27" s="337">
        <v>0</v>
      </c>
      <c r="F27" s="338">
        <f>SUM(B27:E27)</f>
        <v>13686</v>
      </c>
      <c r="G27" s="340">
        <f>F27/$F$9</f>
        <v>0.027381967036001105</v>
      </c>
      <c r="H27" s="339">
        <v>8641</v>
      </c>
      <c r="I27" s="337">
        <v>7953</v>
      </c>
      <c r="J27" s="338"/>
      <c r="K27" s="337"/>
      <c r="L27" s="338">
        <f>SUM(H27:K27)</f>
        <v>16594</v>
      </c>
      <c r="M27" s="341">
        <f>IF(ISERROR(F27/L27-1),"         /0",(F27/L27-1))</f>
        <v>-0.17524406411956128</v>
      </c>
      <c r="N27" s="339">
        <v>43215</v>
      </c>
      <c r="O27" s="337">
        <v>42062</v>
      </c>
      <c r="P27" s="338"/>
      <c r="Q27" s="337"/>
      <c r="R27" s="338">
        <f>SUM(N27:Q27)</f>
        <v>85277</v>
      </c>
      <c r="S27" s="340">
        <f>R27/$R$9</f>
        <v>0.032110060652797</v>
      </c>
      <c r="T27" s="339">
        <v>44950</v>
      </c>
      <c r="U27" s="337">
        <v>42298</v>
      </c>
      <c r="V27" s="338"/>
      <c r="W27" s="337"/>
      <c r="X27" s="338">
        <f>SUM(T27:W27)</f>
        <v>87248</v>
      </c>
      <c r="Y27" s="336">
        <f>IF(ISERROR(R27/X27-1),"         /0",IF(R27/X27&gt;5,"  *  ",(R27/X27-1)))</f>
        <v>-0.022590775719787293</v>
      </c>
    </row>
    <row r="28" spans="1:25" ht="18.75" customHeight="1">
      <c r="A28" s="342" t="s">
        <v>208</v>
      </c>
      <c r="B28" s="339">
        <v>2805</v>
      </c>
      <c r="C28" s="337">
        <v>3133</v>
      </c>
      <c r="D28" s="338">
        <v>0</v>
      </c>
      <c r="E28" s="337">
        <v>0</v>
      </c>
      <c r="F28" s="338">
        <f t="shared" si="0"/>
        <v>5938</v>
      </c>
      <c r="G28" s="340">
        <f t="shared" si="1"/>
        <v>0.011880324438095467</v>
      </c>
      <c r="H28" s="339"/>
      <c r="I28" s="337"/>
      <c r="J28" s="338"/>
      <c r="K28" s="337"/>
      <c r="L28" s="338">
        <f t="shared" si="2"/>
        <v>0</v>
      </c>
      <c r="M28" s="341" t="str">
        <f t="shared" si="3"/>
        <v>         /0</v>
      </c>
      <c r="N28" s="339">
        <v>13347</v>
      </c>
      <c r="O28" s="337">
        <v>13625</v>
      </c>
      <c r="P28" s="338"/>
      <c r="Q28" s="337"/>
      <c r="R28" s="338">
        <f t="shared" si="4"/>
        <v>26972</v>
      </c>
      <c r="S28" s="340">
        <f t="shared" si="5"/>
        <v>0.010155992306568485</v>
      </c>
      <c r="T28" s="339"/>
      <c r="U28" s="337"/>
      <c r="V28" s="338"/>
      <c r="W28" s="337"/>
      <c r="X28" s="338">
        <f t="shared" si="6"/>
        <v>0</v>
      </c>
      <c r="Y28" s="336" t="str">
        <f t="shared" si="7"/>
        <v>         /0</v>
      </c>
    </row>
    <row r="29" spans="1:25" ht="18.75" customHeight="1">
      <c r="A29" s="342" t="s">
        <v>206</v>
      </c>
      <c r="B29" s="339">
        <v>2727</v>
      </c>
      <c r="C29" s="337">
        <v>3076</v>
      </c>
      <c r="D29" s="338">
        <v>0</v>
      </c>
      <c r="E29" s="337">
        <v>0</v>
      </c>
      <c r="F29" s="338">
        <f>SUM(B29:E29)</f>
        <v>5803</v>
      </c>
      <c r="G29" s="340">
        <f>F29/$F$9</f>
        <v>0.01161022612230852</v>
      </c>
      <c r="H29" s="339">
        <v>1253</v>
      </c>
      <c r="I29" s="337">
        <v>1470</v>
      </c>
      <c r="J29" s="338"/>
      <c r="K29" s="337"/>
      <c r="L29" s="338">
        <f>SUM(H29:K29)</f>
        <v>2723</v>
      </c>
      <c r="M29" s="341">
        <f>IF(ISERROR(F29/L29-1),"         /0",(F29/L29-1))</f>
        <v>1.1311053984575836</v>
      </c>
      <c r="N29" s="339">
        <v>17655</v>
      </c>
      <c r="O29" s="337">
        <v>16775</v>
      </c>
      <c r="P29" s="338"/>
      <c r="Q29" s="337"/>
      <c r="R29" s="338">
        <f>SUM(N29:Q29)</f>
        <v>34430</v>
      </c>
      <c r="S29" s="340">
        <f>R29/$R$9</f>
        <v>0.012964215301614746</v>
      </c>
      <c r="T29" s="339">
        <v>7792</v>
      </c>
      <c r="U29" s="337">
        <v>8068</v>
      </c>
      <c r="V29" s="338"/>
      <c r="W29" s="337"/>
      <c r="X29" s="338">
        <f>SUM(T29:W29)</f>
        <v>15860</v>
      </c>
      <c r="Y29" s="336">
        <f>IF(ISERROR(R29/X29-1),"         /0",IF(R29/X29&gt;5,"  *  ",(R29/X29-1)))</f>
        <v>1.1708701134930641</v>
      </c>
    </row>
    <row r="30" spans="1:25" ht="18.75" customHeight="1">
      <c r="A30" s="342" t="s">
        <v>210</v>
      </c>
      <c r="B30" s="339">
        <v>2646</v>
      </c>
      <c r="C30" s="337">
        <v>2712</v>
      </c>
      <c r="D30" s="338">
        <v>0</v>
      </c>
      <c r="E30" s="337">
        <v>0</v>
      </c>
      <c r="F30" s="338">
        <f t="shared" si="0"/>
        <v>5358</v>
      </c>
      <c r="G30" s="340">
        <f t="shared" si="1"/>
        <v>0.010719902044344141</v>
      </c>
      <c r="H30" s="339"/>
      <c r="I30" s="337"/>
      <c r="J30" s="338"/>
      <c r="K30" s="337"/>
      <c r="L30" s="338">
        <f t="shared" si="2"/>
        <v>0</v>
      </c>
      <c r="M30" s="341" t="str">
        <f t="shared" si="3"/>
        <v>         /0</v>
      </c>
      <c r="N30" s="339">
        <v>15899</v>
      </c>
      <c r="O30" s="337">
        <v>15429</v>
      </c>
      <c r="P30" s="338"/>
      <c r="Q30" s="337"/>
      <c r="R30" s="338">
        <f t="shared" si="4"/>
        <v>31328</v>
      </c>
      <c r="S30" s="340">
        <f t="shared" si="5"/>
        <v>0.011796193347922939</v>
      </c>
      <c r="T30" s="339"/>
      <c r="U30" s="337"/>
      <c r="V30" s="338"/>
      <c r="W30" s="337"/>
      <c r="X30" s="338">
        <f t="shared" si="6"/>
        <v>0</v>
      </c>
      <c r="Y30" s="336" t="str">
        <f t="shared" si="7"/>
        <v>         /0</v>
      </c>
    </row>
    <row r="31" spans="1:25" ht="18.75" customHeight="1">
      <c r="A31" s="342" t="s">
        <v>196</v>
      </c>
      <c r="B31" s="339">
        <v>1772</v>
      </c>
      <c r="C31" s="337">
        <v>1714</v>
      </c>
      <c r="D31" s="338">
        <v>0</v>
      </c>
      <c r="E31" s="337">
        <v>0</v>
      </c>
      <c r="F31" s="338">
        <f t="shared" si="0"/>
        <v>3486</v>
      </c>
      <c r="G31" s="340">
        <f t="shared" si="1"/>
        <v>0.006974538732098484</v>
      </c>
      <c r="H31" s="339">
        <v>1673</v>
      </c>
      <c r="I31" s="337">
        <v>2249</v>
      </c>
      <c r="J31" s="338"/>
      <c r="K31" s="337"/>
      <c r="L31" s="338">
        <f t="shared" si="2"/>
        <v>3922</v>
      </c>
      <c r="M31" s="341">
        <f t="shared" si="3"/>
        <v>-0.11116777154513002</v>
      </c>
      <c r="N31" s="339">
        <v>11054</v>
      </c>
      <c r="O31" s="337">
        <v>10424</v>
      </c>
      <c r="P31" s="338"/>
      <c r="Q31" s="337"/>
      <c r="R31" s="338">
        <f t="shared" si="4"/>
        <v>21478</v>
      </c>
      <c r="S31" s="340">
        <f t="shared" si="5"/>
        <v>0.008087290625851918</v>
      </c>
      <c r="T31" s="339">
        <v>10831</v>
      </c>
      <c r="U31" s="337">
        <v>11307</v>
      </c>
      <c r="V31" s="338"/>
      <c r="W31" s="337"/>
      <c r="X31" s="338">
        <f t="shared" si="6"/>
        <v>22138</v>
      </c>
      <c r="Y31" s="336">
        <f t="shared" si="7"/>
        <v>-0.02981299123678738</v>
      </c>
    </row>
    <row r="32" spans="1:25" ht="18.75" customHeight="1">
      <c r="A32" s="342" t="s">
        <v>212</v>
      </c>
      <c r="B32" s="339">
        <v>1526</v>
      </c>
      <c r="C32" s="337">
        <v>1771</v>
      </c>
      <c r="D32" s="338">
        <v>0</v>
      </c>
      <c r="E32" s="337">
        <v>0</v>
      </c>
      <c r="F32" s="338">
        <f t="shared" si="0"/>
        <v>3297</v>
      </c>
      <c r="G32" s="340">
        <f t="shared" si="1"/>
        <v>0.006596401089996759</v>
      </c>
      <c r="H32" s="339">
        <v>992</v>
      </c>
      <c r="I32" s="337">
        <v>880</v>
      </c>
      <c r="J32" s="338"/>
      <c r="K32" s="337"/>
      <c r="L32" s="338">
        <f t="shared" si="2"/>
        <v>1872</v>
      </c>
      <c r="M32" s="341">
        <f t="shared" si="3"/>
        <v>0.7612179487179487</v>
      </c>
      <c r="N32" s="339">
        <v>11961</v>
      </c>
      <c r="O32" s="337">
        <v>11507</v>
      </c>
      <c r="P32" s="338"/>
      <c r="Q32" s="337"/>
      <c r="R32" s="338">
        <f t="shared" si="4"/>
        <v>23468</v>
      </c>
      <c r="S32" s="340">
        <f t="shared" si="5"/>
        <v>0.00883660193721449</v>
      </c>
      <c r="T32" s="339">
        <v>5457</v>
      </c>
      <c r="U32" s="337">
        <v>5675</v>
      </c>
      <c r="V32" s="338"/>
      <c r="W32" s="337"/>
      <c r="X32" s="338">
        <f t="shared" si="6"/>
        <v>11132</v>
      </c>
      <c r="Y32" s="336">
        <f t="shared" si="7"/>
        <v>1.1081566654689183</v>
      </c>
    </row>
    <row r="33" spans="1:25" ht="18.75" customHeight="1">
      <c r="A33" s="342" t="s">
        <v>213</v>
      </c>
      <c r="B33" s="339">
        <v>1172</v>
      </c>
      <c r="C33" s="337">
        <v>1366</v>
      </c>
      <c r="D33" s="338">
        <v>0</v>
      </c>
      <c r="E33" s="337">
        <v>0</v>
      </c>
      <c r="F33" s="338">
        <f t="shared" si="0"/>
        <v>2538</v>
      </c>
      <c r="G33" s="340">
        <f t="shared" si="1"/>
        <v>0.005077848336794593</v>
      </c>
      <c r="H33" s="339"/>
      <c r="I33" s="337"/>
      <c r="J33" s="338"/>
      <c r="K33" s="337"/>
      <c r="L33" s="338">
        <f t="shared" si="2"/>
        <v>0</v>
      </c>
      <c r="M33" s="341" t="str">
        <f t="shared" si="3"/>
        <v>         /0</v>
      </c>
      <c r="N33" s="339">
        <v>1207</v>
      </c>
      <c r="O33" s="337">
        <v>1399</v>
      </c>
      <c r="P33" s="338"/>
      <c r="Q33" s="337"/>
      <c r="R33" s="338">
        <f t="shared" si="4"/>
        <v>2606</v>
      </c>
      <c r="S33" s="340">
        <f t="shared" si="5"/>
        <v>0.0009812589333722925</v>
      </c>
      <c r="T33" s="339"/>
      <c r="U33" s="337"/>
      <c r="V33" s="338"/>
      <c r="W33" s="337"/>
      <c r="X33" s="338">
        <f t="shared" si="6"/>
        <v>0</v>
      </c>
      <c r="Y33" s="336" t="str">
        <f t="shared" si="7"/>
        <v>         /0</v>
      </c>
    </row>
    <row r="34" spans="1:25" ht="18.75" customHeight="1">
      <c r="A34" s="342" t="s">
        <v>214</v>
      </c>
      <c r="B34" s="339">
        <v>1309</v>
      </c>
      <c r="C34" s="337">
        <v>1223</v>
      </c>
      <c r="D34" s="338">
        <v>0</v>
      </c>
      <c r="E34" s="337">
        <v>0</v>
      </c>
      <c r="F34" s="338">
        <f t="shared" si="0"/>
        <v>2532</v>
      </c>
      <c r="G34" s="340">
        <f t="shared" si="1"/>
        <v>0.005065843967204062</v>
      </c>
      <c r="H34" s="339">
        <v>1775</v>
      </c>
      <c r="I34" s="337">
        <v>2087</v>
      </c>
      <c r="J34" s="338"/>
      <c r="K34" s="337"/>
      <c r="L34" s="338">
        <f t="shared" si="2"/>
        <v>3862</v>
      </c>
      <c r="M34" s="341">
        <f t="shared" si="3"/>
        <v>-0.34438114966338684</v>
      </c>
      <c r="N34" s="339">
        <v>9194</v>
      </c>
      <c r="O34" s="337">
        <v>7832</v>
      </c>
      <c r="P34" s="338"/>
      <c r="Q34" s="337"/>
      <c r="R34" s="338">
        <f t="shared" si="4"/>
        <v>17026</v>
      </c>
      <c r="S34" s="340">
        <f t="shared" si="5"/>
        <v>0.0064109419031453</v>
      </c>
      <c r="T34" s="339">
        <v>12142</v>
      </c>
      <c r="U34" s="337">
        <v>12246</v>
      </c>
      <c r="V34" s="338"/>
      <c r="W34" s="337"/>
      <c r="X34" s="338">
        <f t="shared" si="6"/>
        <v>24388</v>
      </c>
      <c r="Y34" s="336">
        <f t="shared" si="7"/>
        <v>-0.30186977201902576</v>
      </c>
    </row>
    <row r="35" spans="1:25" ht="18.75" customHeight="1">
      <c r="A35" s="342" t="s">
        <v>171</v>
      </c>
      <c r="B35" s="339">
        <v>1233</v>
      </c>
      <c r="C35" s="337">
        <v>1290</v>
      </c>
      <c r="D35" s="338">
        <v>0</v>
      </c>
      <c r="E35" s="337">
        <v>0</v>
      </c>
      <c r="F35" s="338">
        <f t="shared" si="0"/>
        <v>2523</v>
      </c>
      <c r="G35" s="340">
        <f t="shared" si="1"/>
        <v>0.005047837412818266</v>
      </c>
      <c r="H35" s="339">
        <v>2460</v>
      </c>
      <c r="I35" s="337">
        <v>2556</v>
      </c>
      <c r="J35" s="338">
        <v>95</v>
      </c>
      <c r="K35" s="337">
        <v>96</v>
      </c>
      <c r="L35" s="338">
        <f t="shared" si="2"/>
        <v>5207</v>
      </c>
      <c r="M35" s="341">
        <f t="shared" si="3"/>
        <v>-0.5154599577491839</v>
      </c>
      <c r="N35" s="339">
        <v>8561</v>
      </c>
      <c r="O35" s="337">
        <v>8935</v>
      </c>
      <c r="P35" s="338"/>
      <c r="Q35" s="337"/>
      <c r="R35" s="338">
        <f t="shared" si="4"/>
        <v>17496</v>
      </c>
      <c r="S35" s="340">
        <f t="shared" si="5"/>
        <v>0.0065879149264319375</v>
      </c>
      <c r="T35" s="339">
        <v>13234</v>
      </c>
      <c r="U35" s="337">
        <v>12802</v>
      </c>
      <c r="V35" s="338">
        <v>95</v>
      </c>
      <c r="W35" s="337">
        <v>96</v>
      </c>
      <c r="X35" s="338">
        <f t="shared" si="6"/>
        <v>26227</v>
      </c>
      <c r="Y35" s="336">
        <f t="shared" si="7"/>
        <v>-0.3329012086780798</v>
      </c>
    </row>
    <row r="36" spans="1:25" ht="18.75" customHeight="1">
      <c r="A36" s="342" t="s">
        <v>215</v>
      </c>
      <c r="B36" s="339">
        <v>732</v>
      </c>
      <c r="C36" s="337">
        <v>662</v>
      </c>
      <c r="D36" s="338">
        <v>0</v>
      </c>
      <c r="E36" s="337">
        <v>0</v>
      </c>
      <c r="F36" s="338">
        <f t="shared" si="0"/>
        <v>1394</v>
      </c>
      <c r="G36" s="340">
        <f t="shared" si="1"/>
        <v>0.0027890152015333583</v>
      </c>
      <c r="H36" s="339">
        <v>529</v>
      </c>
      <c r="I36" s="337">
        <v>529</v>
      </c>
      <c r="J36" s="338">
        <v>712</v>
      </c>
      <c r="K36" s="337">
        <v>742</v>
      </c>
      <c r="L36" s="338">
        <f t="shared" si="2"/>
        <v>2512</v>
      </c>
      <c r="M36" s="341">
        <f t="shared" si="3"/>
        <v>-0.4450636942675159</v>
      </c>
      <c r="N36" s="339">
        <v>3708</v>
      </c>
      <c r="O36" s="337">
        <v>3703</v>
      </c>
      <c r="P36" s="338">
        <v>1737</v>
      </c>
      <c r="Q36" s="337">
        <v>1746</v>
      </c>
      <c r="R36" s="338">
        <f t="shared" si="4"/>
        <v>10894</v>
      </c>
      <c r="S36" s="340">
        <f t="shared" si="5"/>
        <v>0.004102008756775808</v>
      </c>
      <c r="T36" s="339">
        <v>3139</v>
      </c>
      <c r="U36" s="337">
        <v>3203</v>
      </c>
      <c r="V36" s="338">
        <v>3783</v>
      </c>
      <c r="W36" s="337">
        <v>3783</v>
      </c>
      <c r="X36" s="338">
        <f t="shared" si="6"/>
        <v>13908</v>
      </c>
      <c r="Y36" s="336">
        <f t="shared" si="7"/>
        <v>-0.2167098073051481</v>
      </c>
    </row>
    <row r="37" spans="1:25" ht="18.75" customHeight="1">
      <c r="A37" s="342" t="s">
        <v>216</v>
      </c>
      <c r="B37" s="339">
        <v>19</v>
      </c>
      <c r="C37" s="337">
        <v>240</v>
      </c>
      <c r="D37" s="338">
        <v>0</v>
      </c>
      <c r="E37" s="337">
        <v>0</v>
      </c>
      <c r="F37" s="338">
        <f t="shared" si="0"/>
        <v>259</v>
      </c>
      <c r="G37" s="340">
        <f t="shared" si="1"/>
        <v>0.0005181886206579195</v>
      </c>
      <c r="H37" s="339"/>
      <c r="I37" s="337"/>
      <c r="J37" s="338"/>
      <c r="K37" s="337"/>
      <c r="L37" s="338">
        <f t="shared" si="2"/>
        <v>0</v>
      </c>
      <c r="M37" s="341" t="str">
        <f t="shared" si="3"/>
        <v>         /0</v>
      </c>
      <c r="N37" s="339">
        <v>123</v>
      </c>
      <c r="O37" s="337">
        <v>320</v>
      </c>
      <c r="P37" s="338"/>
      <c r="Q37" s="337"/>
      <c r="R37" s="338">
        <f t="shared" si="4"/>
        <v>443</v>
      </c>
      <c r="S37" s="340">
        <f t="shared" si="5"/>
        <v>0.00016680648790634136</v>
      </c>
      <c r="T37" s="339"/>
      <c r="U37" s="337"/>
      <c r="V37" s="338"/>
      <c r="W37" s="337"/>
      <c r="X37" s="338">
        <f t="shared" si="6"/>
        <v>0</v>
      </c>
      <c r="Y37" s="336" t="str">
        <f t="shared" si="7"/>
        <v>         /0</v>
      </c>
    </row>
    <row r="38" spans="1:25" ht="18.75" customHeight="1" thickBot="1">
      <c r="A38" s="342" t="s">
        <v>120</v>
      </c>
      <c r="B38" s="339">
        <v>21</v>
      </c>
      <c r="C38" s="337">
        <v>9</v>
      </c>
      <c r="D38" s="338">
        <v>9</v>
      </c>
      <c r="E38" s="337">
        <v>3</v>
      </c>
      <c r="F38" s="338">
        <f t="shared" si="0"/>
        <v>42</v>
      </c>
      <c r="G38" s="340">
        <f t="shared" si="1"/>
        <v>8.403058713371668E-05</v>
      </c>
      <c r="H38" s="339">
        <v>4661</v>
      </c>
      <c r="I38" s="337">
        <v>4423</v>
      </c>
      <c r="J38" s="338">
        <v>16</v>
      </c>
      <c r="K38" s="337">
        <v>22</v>
      </c>
      <c r="L38" s="338">
        <f t="shared" si="2"/>
        <v>9122</v>
      </c>
      <c r="M38" s="341">
        <f t="shared" si="3"/>
        <v>-0.99539574654681</v>
      </c>
      <c r="N38" s="339">
        <v>215</v>
      </c>
      <c r="O38" s="337">
        <v>72</v>
      </c>
      <c r="P38" s="338">
        <v>45</v>
      </c>
      <c r="Q38" s="337">
        <v>32</v>
      </c>
      <c r="R38" s="338">
        <f t="shared" si="4"/>
        <v>364</v>
      </c>
      <c r="S38" s="340">
        <f t="shared" si="5"/>
        <v>0.00013705995846028952</v>
      </c>
      <c r="T38" s="339">
        <v>26988</v>
      </c>
      <c r="U38" s="337">
        <v>22720</v>
      </c>
      <c r="V38" s="338">
        <v>224</v>
      </c>
      <c r="W38" s="337">
        <v>28</v>
      </c>
      <c r="X38" s="338">
        <f t="shared" si="6"/>
        <v>49960</v>
      </c>
      <c r="Y38" s="336">
        <f t="shared" si="7"/>
        <v>-0.9927141713370696</v>
      </c>
    </row>
    <row r="39" spans="1:25" s="376" customFormat="1" ht="18.75" customHeight="1">
      <c r="A39" s="385" t="s">
        <v>62</v>
      </c>
      <c r="B39" s="382">
        <f>SUM(B40:B45)</f>
        <v>39021</v>
      </c>
      <c r="C39" s="381">
        <f>SUM(C40:C45)</f>
        <v>29827</v>
      </c>
      <c r="D39" s="380">
        <f>SUM(D40:D45)</f>
        <v>11</v>
      </c>
      <c r="E39" s="381">
        <f>SUM(E40:E45)</f>
        <v>0</v>
      </c>
      <c r="F39" s="380">
        <f t="shared" si="0"/>
        <v>68859</v>
      </c>
      <c r="G39" s="383">
        <f t="shared" si="1"/>
        <v>0.13776814760572847</v>
      </c>
      <c r="H39" s="382">
        <f>SUM(H40:H45)</f>
        <v>30058</v>
      </c>
      <c r="I39" s="381">
        <f>SUM(I40:I45)</f>
        <v>25099</v>
      </c>
      <c r="J39" s="380">
        <f>SUM(J40:J45)</f>
        <v>14</v>
      </c>
      <c r="K39" s="381">
        <f>SUM(K40:K45)</f>
        <v>11</v>
      </c>
      <c r="L39" s="380">
        <f t="shared" si="2"/>
        <v>55182</v>
      </c>
      <c r="M39" s="384">
        <f t="shared" si="3"/>
        <v>0.24785256061759275</v>
      </c>
      <c r="N39" s="382">
        <f>SUM(N40:N45)</f>
        <v>214647</v>
      </c>
      <c r="O39" s="381">
        <f>SUM(O40:O45)</f>
        <v>168477</v>
      </c>
      <c r="P39" s="380">
        <f>SUM(P40:P45)</f>
        <v>128</v>
      </c>
      <c r="Q39" s="381">
        <f>SUM(Q40:Q45)</f>
        <v>23</v>
      </c>
      <c r="R39" s="380">
        <f t="shared" si="4"/>
        <v>383275</v>
      </c>
      <c r="S39" s="383">
        <f t="shared" si="5"/>
        <v>0.14431773510677876</v>
      </c>
      <c r="T39" s="382">
        <f>SUM(T40:T45)</f>
        <v>163934</v>
      </c>
      <c r="U39" s="381">
        <f>SUM(U40:U45)</f>
        <v>127033</v>
      </c>
      <c r="V39" s="380">
        <f>SUM(V40:V45)</f>
        <v>114</v>
      </c>
      <c r="W39" s="381">
        <f>SUM(W40:W45)</f>
        <v>17</v>
      </c>
      <c r="X39" s="380">
        <f t="shared" si="6"/>
        <v>291098</v>
      </c>
      <c r="Y39" s="377">
        <f t="shared" si="7"/>
        <v>0.31665281108080445</v>
      </c>
    </row>
    <row r="40" spans="1:25" ht="18.75" customHeight="1">
      <c r="A40" s="342" t="s">
        <v>169</v>
      </c>
      <c r="B40" s="339">
        <v>15450</v>
      </c>
      <c r="C40" s="337">
        <v>9861</v>
      </c>
      <c r="D40" s="338">
        <v>11</v>
      </c>
      <c r="E40" s="337">
        <v>0</v>
      </c>
      <c r="F40" s="338">
        <f t="shared" si="0"/>
        <v>25322</v>
      </c>
      <c r="G40" s="340">
        <f t="shared" si="1"/>
        <v>0.0506624411285708</v>
      </c>
      <c r="H40" s="339">
        <v>12863</v>
      </c>
      <c r="I40" s="337">
        <v>11642</v>
      </c>
      <c r="J40" s="338">
        <v>5</v>
      </c>
      <c r="K40" s="337"/>
      <c r="L40" s="338">
        <f t="shared" si="2"/>
        <v>24510</v>
      </c>
      <c r="M40" s="341">
        <f t="shared" si="3"/>
        <v>0.033129334965320334</v>
      </c>
      <c r="N40" s="339">
        <v>77281</v>
      </c>
      <c r="O40" s="337">
        <v>60367</v>
      </c>
      <c r="P40" s="338">
        <v>122</v>
      </c>
      <c r="Q40" s="337"/>
      <c r="R40" s="338">
        <f t="shared" si="4"/>
        <v>137770</v>
      </c>
      <c r="S40" s="340">
        <f t="shared" si="5"/>
        <v>0.05187568812382991</v>
      </c>
      <c r="T40" s="339">
        <v>63484</v>
      </c>
      <c r="U40" s="337">
        <v>57474</v>
      </c>
      <c r="V40" s="338">
        <v>49</v>
      </c>
      <c r="W40" s="337"/>
      <c r="X40" s="321">
        <f t="shared" si="6"/>
        <v>121007</v>
      </c>
      <c r="Y40" s="336">
        <f t="shared" si="7"/>
        <v>0.13852917599808268</v>
      </c>
    </row>
    <row r="41" spans="1:25" ht="18.75" customHeight="1">
      <c r="A41" s="342" t="s">
        <v>197</v>
      </c>
      <c r="B41" s="339">
        <v>11238</v>
      </c>
      <c r="C41" s="337">
        <v>9139</v>
      </c>
      <c r="D41" s="338">
        <v>0</v>
      </c>
      <c r="E41" s="337">
        <v>0</v>
      </c>
      <c r="F41" s="338">
        <f t="shared" si="0"/>
        <v>20377</v>
      </c>
      <c r="G41" s="340">
        <f t="shared" si="1"/>
        <v>0.040768839857708204</v>
      </c>
      <c r="H41" s="339">
        <v>8340</v>
      </c>
      <c r="I41" s="337">
        <v>7741</v>
      </c>
      <c r="J41" s="338"/>
      <c r="K41" s="337"/>
      <c r="L41" s="338">
        <f t="shared" si="2"/>
        <v>16081</v>
      </c>
      <c r="M41" s="341">
        <f t="shared" si="3"/>
        <v>0.2671475654499098</v>
      </c>
      <c r="N41" s="339">
        <v>68779</v>
      </c>
      <c r="O41" s="337">
        <v>55235</v>
      </c>
      <c r="P41" s="338"/>
      <c r="Q41" s="337"/>
      <c r="R41" s="338">
        <f t="shared" si="4"/>
        <v>124014</v>
      </c>
      <c r="S41" s="340">
        <f t="shared" si="5"/>
        <v>0.0466960266167427</v>
      </c>
      <c r="T41" s="339">
        <v>48014</v>
      </c>
      <c r="U41" s="337">
        <v>40701</v>
      </c>
      <c r="V41" s="338"/>
      <c r="W41" s="337"/>
      <c r="X41" s="321">
        <f t="shared" si="6"/>
        <v>88715</v>
      </c>
      <c r="Y41" s="336">
        <f t="shared" si="7"/>
        <v>0.39789212647241157</v>
      </c>
    </row>
    <row r="42" spans="1:25" ht="18.75" customHeight="1">
      <c r="A42" s="342" t="s">
        <v>202</v>
      </c>
      <c r="B42" s="339">
        <v>6376</v>
      </c>
      <c r="C42" s="337">
        <v>5716</v>
      </c>
      <c r="D42" s="338">
        <v>0</v>
      </c>
      <c r="E42" s="337">
        <v>0</v>
      </c>
      <c r="F42" s="338">
        <f aca="true" t="shared" si="8" ref="F42:F63">SUM(B42:E42)</f>
        <v>12092</v>
      </c>
      <c r="G42" s="340">
        <f aca="true" t="shared" si="9" ref="G42:G63">F42/$F$9</f>
        <v>0.024192806181450047</v>
      </c>
      <c r="H42" s="339">
        <v>6376</v>
      </c>
      <c r="I42" s="337">
        <v>5716</v>
      </c>
      <c r="J42" s="338"/>
      <c r="K42" s="337"/>
      <c r="L42" s="338">
        <f aca="true" t="shared" si="10" ref="L42:L63">SUM(H42:K42)</f>
        <v>12092</v>
      </c>
      <c r="M42" s="341">
        <f aca="true" t="shared" si="11" ref="M42:M63">IF(ISERROR(F42/L42-1),"         /0",(F42/L42-1))</f>
        <v>0</v>
      </c>
      <c r="N42" s="339">
        <v>34100</v>
      </c>
      <c r="O42" s="337">
        <v>29200</v>
      </c>
      <c r="P42" s="338"/>
      <c r="Q42" s="337"/>
      <c r="R42" s="338">
        <f aca="true" t="shared" si="12" ref="R42:R63">SUM(N42:Q42)</f>
        <v>63300</v>
      </c>
      <c r="S42" s="340">
        <f aca="true" t="shared" si="13" ref="S42:S63">R42/$R$9</f>
        <v>0.023834877391583315</v>
      </c>
      <c r="T42" s="339">
        <v>33842</v>
      </c>
      <c r="U42" s="337">
        <v>28858</v>
      </c>
      <c r="V42" s="338"/>
      <c r="W42" s="337"/>
      <c r="X42" s="321">
        <f aca="true" t="shared" si="14" ref="X42:X63">SUM(T42:W42)</f>
        <v>62700</v>
      </c>
      <c r="Y42" s="336">
        <f t="shared" si="7"/>
        <v>0.009569377990430672</v>
      </c>
    </row>
    <row r="43" spans="1:25" ht="18.75" customHeight="1">
      <c r="A43" s="342" t="s">
        <v>205</v>
      </c>
      <c r="B43" s="339">
        <v>5298</v>
      </c>
      <c r="C43" s="337">
        <v>5111</v>
      </c>
      <c r="D43" s="338">
        <v>0</v>
      </c>
      <c r="E43" s="337">
        <v>0</v>
      </c>
      <c r="F43" s="338">
        <f t="shared" si="8"/>
        <v>10409</v>
      </c>
      <c r="G43" s="340">
        <f t="shared" si="9"/>
        <v>0.020825580511306115</v>
      </c>
      <c r="H43" s="339"/>
      <c r="I43" s="337"/>
      <c r="J43" s="338"/>
      <c r="K43" s="337"/>
      <c r="L43" s="338">
        <f t="shared" si="10"/>
        <v>0</v>
      </c>
      <c r="M43" s="341" t="str">
        <f t="shared" si="11"/>
        <v>         /0</v>
      </c>
      <c r="N43" s="339">
        <v>28498</v>
      </c>
      <c r="O43" s="337">
        <v>23675</v>
      </c>
      <c r="P43" s="338"/>
      <c r="Q43" s="337"/>
      <c r="R43" s="338">
        <f t="shared" si="12"/>
        <v>52173</v>
      </c>
      <c r="S43" s="340">
        <f t="shared" si="13"/>
        <v>0.019645135199859023</v>
      </c>
      <c r="T43" s="339"/>
      <c r="U43" s="337"/>
      <c r="V43" s="338"/>
      <c r="W43" s="337"/>
      <c r="X43" s="321">
        <f t="shared" si="14"/>
        <v>0</v>
      </c>
      <c r="Y43" s="336" t="str">
        <f aca="true" t="shared" si="15" ref="Y43:Y63">IF(ISERROR(R43/X43-1),"         /0",IF(R43/X43&gt;5,"  *  ",(R43/X43-1)))</f>
        <v>         /0</v>
      </c>
    </row>
    <row r="44" spans="1:25" ht="18.75" customHeight="1">
      <c r="A44" s="342" t="s">
        <v>200</v>
      </c>
      <c r="B44" s="339">
        <v>257</v>
      </c>
      <c r="C44" s="337">
        <v>0</v>
      </c>
      <c r="D44" s="338">
        <v>0</v>
      </c>
      <c r="E44" s="337">
        <v>0</v>
      </c>
      <c r="F44" s="338">
        <f t="shared" si="8"/>
        <v>257</v>
      </c>
      <c r="G44" s="340">
        <f t="shared" si="9"/>
        <v>0.0005141871641277425</v>
      </c>
      <c r="H44" s="339">
        <v>502</v>
      </c>
      <c r="I44" s="337"/>
      <c r="J44" s="338"/>
      <c r="K44" s="337"/>
      <c r="L44" s="338">
        <f t="shared" si="10"/>
        <v>502</v>
      </c>
      <c r="M44" s="341">
        <f t="shared" si="11"/>
        <v>-0.48804780876494025</v>
      </c>
      <c r="N44" s="339">
        <v>2545</v>
      </c>
      <c r="O44" s="337"/>
      <c r="P44" s="338"/>
      <c r="Q44" s="337"/>
      <c r="R44" s="338">
        <f t="shared" si="12"/>
        <v>2545</v>
      </c>
      <c r="S44" s="340">
        <f t="shared" si="13"/>
        <v>0.0009582900941797715</v>
      </c>
      <c r="T44" s="339">
        <v>4941</v>
      </c>
      <c r="U44" s="337"/>
      <c r="V44" s="338"/>
      <c r="W44" s="337"/>
      <c r="X44" s="321">
        <f t="shared" si="14"/>
        <v>4941</v>
      </c>
      <c r="Y44" s="336">
        <f t="shared" si="15"/>
        <v>-0.4849220805504959</v>
      </c>
    </row>
    <row r="45" spans="1:25" ht="18.75" customHeight="1" thickBot="1">
      <c r="A45" s="342" t="s">
        <v>120</v>
      </c>
      <c r="B45" s="339">
        <v>402</v>
      </c>
      <c r="C45" s="337">
        <v>0</v>
      </c>
      <c r="D45" s="338">
        <v>0</v>
      </c>
      <c r="E45" s="337">
        <v>0</v>
      </c>
      <c r="F45" s="338">
        <f t="shared" si="8"/>
        <v>402</v>
      </c>
      <c r="G45" s="340">
        <f t="shared" si="9"/>
        <v>0.0008042927625655739</v>
      </c>
      <c r="H45" s="339">
        <v>1977</v>
      </c>
      <c r="I45" s="337">
        <v>0</v>
      </c>
      <c r="J45" s="338">
        <v>9</v>
      </c>
      <c r="K45" s="337">
        <v>11</v>
      </c>
      <c r="L45" s="338">
        <f t="shared" si="10"/>
        <v>1997</v>
      </c>
      <c r="M45" s="341">
        <f t="shared" si="11"/>
        <v>-0.7986980470706059</v>
      </c>
      <c r="N45" s="339">
        <v>3444</v>
      </c>
      <c r="O45" s="337">
        <v>0</v>
      </c>
      <c r="P45" s="338">
        <v>6</v>
      </c>
      <c r="Q45" s="337">
        <v>23</v>
      </c>
      <c r="R45" s="338">
        <f t="shared" si="12"/>
        <v>3473</v>
      </c>
      <c r="S45" s="340">
        <f t="shared" si="13"/>
        <v>0.0013077176805840261</v>
      </c>
      <c r="T45" s="339">
        <v>13653</v>
      </c>
      <c r="U45" s="337">
        <v>0</v>
      </c>
      <c r="V45" s="338">
        <v>65</v>
      </c>
      <c r="W45" s="337">
        <v>17</v>
      </c>
      <c r="X45" s="321">
        <f t="shared" si="14"/>
        <v>13735</v>
      </c>
      <c r="Y45" s="336">
        <f t="shared" si="15"/>
        <v>-0.7471423370950128</v>
      </c>
    </row>
    <row r="46" spans="1:25" s="376" customFormat="1" ht="18.75" customHeight="1">
      <c r="A46" s="385" t="s">
        <v>61</v>
      </c>
      <c r="B46" s="382">
        <f>SUM(B47:B53)</f>
        <v>55188</v>
      </c>
      <c r="C46" s="381">
        <f>SUM(C47:C53)</f>
        <v>50779</v>
      </c>
      <c r="D46" s="380">
        <f>SUM(D47:D53)</f>
        <v>963</v>
      </c>
      <c r="E46" s="381">
        <f>SUM(E47:E53)</f>
        <v>681</v>
      </c>
      <c r="F46" s="380">
        <f t="shared" si="8"/>
        <v>107611</v>
      </c>
      <c r="G46" s="383">
        <f t="shared" si="9"/>
        <v>0.21530036933443775</v>
      </c>
      <c r="H46" s="382">
        <f>SUM(H47:H53)</f>
        <v>44641</v>
      </c>
      <c r="I46" s="381">
        <f>SUM(I47:I53)</f>
        <v>43512</v>
      </c>
      <c r="J46" s="380">
        <f>SUM(J47:J53)</f>
        <v>1346</v>
      </c>
      <c r="K46" s="381">
        <f>SUM(K47:K53)</f>
        <v>1152</v>
      </c>
      <c r="L46" s="380">
        <f t="shared" si="10"/>
        <v>90651</v>
      </c>
      <c r="M46" s="384">
        <f t="shared" si="11"/>
        <v>0.1870911517799032</v>
      </c>
      <c r="N46" s="382">
        <f>SUM(N47:N53)</f>
        <v>288083</v>
      </c>
      <c r="O46" s="381">
        <f>SUM(O47:O53)</f>
        <v>256735</v>
      </c>
      <c r="P46" s="380">
        <f>SUM(P47:P53)</f>
        <v>6754</v>
      </c>
      <c r="Q46" s="381">
        <f>SUM(Q47:Q53)</f>
        <v>6709</v>
      </c>
      <c r="R46" s="380">
        <f t="shared" si="12"/>
        <v>558281</v>
      </c>
      <c r="S46" s="383">
        <f t="shared" si="13"/>
        <v>0.21021420513507938</v>
      </c>
      <c r="T46" s="382">
        <f>SUM(T47:T53)</f>
        <v>231311</v>
      </c>
      <c r="U46" s="381">
        <f>SUM(U47:U53)</f>
        <v>217623</v>
      </c>
      <c r="V46" s="380">
        <f>SUM(V47:V53)</f>
        <v>6905</v>
      </c>
      <c r="W46" s="381">
        <f>SUM(W47:W53)</f>
        <v>7505</v>
      </c>
      <c r="X46" s="380">
        <f t="shared" si="14"/>
        <v>463344</v>
      </c>
      <c r="Y46" s="377">
        <f t="shared" si="15"/>
        <v>0.2048952829862909</v>
      </c>
    </row>
    <row r="47" spans="1:25" s="312" customFormat="1" ht="18.75" customHeight="1">
      <c r="A47" s="327" t="s">
        <v>171</v>
      </c>
      <c r="B47" s="325">
        <v>24904</v>
      </c>
      <c r="C47" s="322">
        <v>20361</v>
      </c>
      <c r="D47" s="321">
        <v>268</v>
      </c>
      <c r="E47" s="322">
        <v>172</v>
      </c>
      <c r="F47" s="321">
        <f t="shared" si="8"/>
        <v>45705</v>
      </c>
      <c r="G47" s="324">
        <f t="shared" si="9"/>
        <v>0.09144328535586954</v>
      </c>
      <c r="H47" s="325">
        <v>14554</v>
      </c>
      <c r="I47" s="322">
        <v>13890</v>
      </c>
      <c r="J47" s="321"/>
      <c r="K47" s="322"/>
      <c r="L47" s="321">
        <f t="shared" si="10"/>
        <v>28444</v>
      </c>
      <c r="M47" s="326">
        <f t="shared" si="11"/>
        <v>0.6068415131486429</v>
      </c>
      <c r="N47" s="325">
        <v>132908</v>
      </c>
      <c r="O47" s="322">
        <v>102844</v>
      </c>
      <c r="P47" s="321">
        <v>1975</v>
      </c>
      <c r="Q47" s="322">
        <v>2085</v>
      </c>
      <c r="R47" s="321">
        <f t="shared" si="12"/>
        <v>239812</v>
      </c>
      <c r="S47" s="324">
        <f t="shared" si="13"/>
        <v>0.090298414171096</v>
      </c>
      <c r="T47" s="323">
        <v>76357</v>
      </c>
      <c r="U47" s="322">
        <v>70534</v>
      </c>
      <c r="V47" s="321">
        <v>498</v>
      </c>
      <c r="W47" s="322">
        <v>835</v>
      </c>
      <c r="X47" s="321">
        <f t="shared" si="14"/>
        <v>148224</v>
      </c>
      <c r="Y47" s="320">
        <f t="shared" si="15"/>
        <v>0.6179026338514682</v>
      </c>
    </row>
    <row r="48" spans="1:25" s="312" customFormat="1" ht="18.75" customHeight="1">
      <c r="A48" s="327" t="s">
        <v>169</v>
      </c>
      <c r="B48" s="325">
        <v>14896</v>
      </c>
      <c r="C48" s="322">
        <v>15034</v>
      </c>
      <c r="D48" s="321">
        <v>297</v>
      </c>
      <c r="E48" s="322">
        <v>135</v>
      </c>
      <c r="F48" s="321">
        <f>SUM(B48:E48)</f>
        <v>30362</v>
      </c>
      <c r="G48" s="324">
        <f>F48/$F$9</f>
        <v>0.0607461115846168</v>
      </c>
      <c r="H48" s="325">
        <v>8329</v>
      </c>
      <c r="I48" s="322">
        <v>9439</v>
      </c>
      <c r="J48" s="321">
        <v>537</v>
      </c>
      <c r="K48" s="322">
        <v>315</v>
      </c>
      <c r="L48" s="321">
        <f>SUM(H48:K48)</f>
        <v>18620</v>
      </c>
      <c r="M48" s="326">
        <f>IF(ISERROR(F48/L48-1),"         /0",(F48/L48-1))</f>
        <v>0.6306122448979592</v>
      </c>
      <c r="N48" s="325">
        <v>78135</v>
      </c>
      <c r="O48" s="322">
        <v>76828</v>
      </c>
      <c r="P48" s="321">
        <v>2348</v>
      </c>
      <c r="Q48" s="322">
        <v>2400</v>
      </c>
      <c r="R48" s="321">
        <f>SUM(N48:Q48)</f>
        <v>159711</v>
      </c>
      <c r="S48" s="324">
        <f>R48/$R$9</f>
        <v>0.060137316004536534</v>
      </c>
      <c r="T48" s="323">
        <v>43651</v>
      </c>
      <c r="U48" s="322">
        <v>48255</v>
      </c>
      <c r="V48" s="321">
        <v>2968</v>
      </c>
      <c r="W48" s="322">
        <v>3012</v>
      </c>
      <c r="X48" s="321">
        <f>SUM(T48:W48)</f>
        <v>97886</v>
      </c>
      <c r="Y48" s="320">
        <f>IF(ISERROR(R48/X48-1),"         /0",IF(R48/X48&gt;5,"  *  ",(R48/X48-1)))</f>
        <v>0.6316020677114194</v>
      </c>
    </row>
    <row r="49" spans="1:25" s="312" customFormat="1" ht="18.75" customHeight="1">
      <c r="A49" s="327" t="s">
        <v>196</v>
      </c>
      <c r="B49" s="325">
        <v>7792</v>
      </c>
      <c r="C49" s="322">
        <v>7210</v>
      </c>
      <c r="D49" s="321">
        <v>0</v>
      </c>
      <c r="E49" s="322">
        <v>0</v>
      </c>
      <c r="F49" s="321">
        <f>SUM(B49:E49)</f>
        <v>15002</v>
      </c>
      <c r="G49" s="324">
        <f>F49/$F$9</f>
        <v>0.03001492543285756</v>
      </c>
      <c r="H49" s="325">
        <v>12159</v>
      </c>
      <c r="I49" s="322">
        <v>11198</v>
      </c>
      <c r="J49" s="321"/>
      <c r="K49" s="322"/>
      <c r="L49" s="321">
        <f>SUM(H49:K49)</f>
        <v>23357</v>
      </c>
      <c r="M49" s="326">
        <f>IF(ISERROR(F49/L49-1),"         /0",(F49/L49-1))</f>
        <v>-0.3577086098385923</v>
      </c>
      <c r="N49" s="325">
        <v>40836</v>
      </c>
      <c r="O49" s="322">
        <v>40539</v>
      </c>
      <c r="P49" s="321"/>
      <c r="Q49" s="322"/>
      <c r="R49" s="321">
        <f>SUM(N49:Q49)</f>
        <v>81375</v>
      </c>
      <c r="S49" s="324">
        <f>R49/$R$9</f>
        <v>0.03064080802117049</v>
      </c>
      <c r="T49" s="323">
        <v>61319</v>
      </c>
      <c r="U49" s="322">
        <v>55082</v>
      </c>
      <c r="V49" s="321"/>
      <c r="W49" s="322"/>
      <c r="X49" s="321">
        <f>SUM(T49:W49)</f>
        <v>116401</v>
      </c>
      <c r="Y49" s="320">
        <f>IF(ISERROR(R49/X49-1),"         /0",IF(R49/X49&gt;5,"  *  ",(R49/X49-1)))</f>
        <v>-0.3009080678001048</v>
      </c>
    </row>
    <row r="50" spans="1:25" s="312" customFormat="1" ht="18.75" customHeight="1">
      <c r="A50" s="327" t="s">
        <v>203</v>
      </c>
      <c r="B50" s="325">
        <v>4591</v>
      </c>
      <c r="C50" s="322">
        <v>4826</v>
      </c>
      <c r="D50" s="321">
        <v>388</v>
      </c>
      <c r="E50" s="322">
        <v>343</v>
      </c>
      <c r="F50" s="321">
        <f t="shared" si="8"/>
        <v>10148</v>
      </c>
      <c r="G50" s="324">
        <f t="shared" si="9"/>
        <v>0.02030339043411802</v>
      </c>
      <c r="H50" s="325">
        <v>2176</v>
      </c>
      <c r="I50" s="322">
        <v>2187</v>
      </c>
      <c r="J50" s="321">
        <v>773</v>
      </c>
      <c r="K50" s="322">
        <v>803</v>
      </c>
      <c r="L50" s="321">
        <f t="shared" si="10"/>
        <v>5939</v>
      </c>
      <c r="M50" s="326">
        <f t="shared" si="11"/>
        <v>0.7087051692204074</v>
      </c>
      <c r="N50" s="325">
        <v>21923</v>
      </c>
      <c r="O50" s="322">
        <v>21742</v>
      </c>
      <c r="P50" s="321">
        <v>2076</v>
      </c>
      <c r="Q50" s="322">
        <v>1923</v>
      </c>
      <c r="R50" s="321">
        <f t="shared" si="12"/>
        <v>47664</v>
      </c>
      <c r="S50" s="324">
        <f t="shared" si="13"/>
        <v>0.01794732379134956</v>
      </c>
      <c r="T50" s="323">
        <v>9573</v>
      </c>
      <c r="U50" s="322">
        <v>9141</v>
      </c>
      <c r="V50" s="321">
        <v>3076</v>
      </c>
      <c r="W50" s="322">
        <v>3180</v>
      </c>
      <c r="X50" s="321">
        <f t="shared" si="14"/>
        <v>24970</v>
      </c>
      <c r="Y50" s="320">
        <f t="shared" si="15"/>
        <v>0.9088506207448939</v>
      </c>
    </row>
    <row r="51" spans="1:25" s="312" customFormat="1" ht="18.75" customHeight="1">
      <c r="A51" s="327" t="s">
        <v>209</v>
      </c>
      <c r="B51" s="325">
        <v>2772</v>
      </c>
      <c r="C51" s="322">
        <v>2991</v>
      </c>
      <c r="D51" s="321">
        <v>0</v>
      </c>
      <c r="E51" s="322">
        <v>0</v>
      </c>
      <c r="F51" s="321">
        <f t="shared" si="8"/>
        <v>5763</v>
      </c>
      <c r="G51" s="324">
        <f t="shared" si="9"/>
        <v>0.01153019699170498</v>
      </c>
      <c r="H51" s="325"/>
      <c r="I51" s="322"/>
      <c r="J51" s="321"/>
      <c r="K51" s="322"/>
      <c r="L51" s="321">
        <f t="shared" si="10"/>
        <v>0</v>
      </c>
      <c r="M51" s="326" t="str">
        <f t="shared" si="11"/>
        <v>         /0</v>
      </c>
      <c r="N51" s="325">
        <v>12331</v>
      </c>
      <c r="O51" s="322">
        <v>13789</v>
      </c>
      <c r="P51" s="321"/>
      <c r="Q51" s="322"/>
      <c r="R51" s="321">
        <f t="shared" si="12"/>
        <v>26120</v>
      </c>
      <c r="S51" s="324">
        <f t="shared" si="13"/>
        <v>0.009835181634568028</v>
      </c>
      <c r="T51" s="323"/>
      <c r="U51" s="322"/>
      <c r="V51" s="321"/>
      <c r="W51" s="322"/>
      <c r="X51" s="321">
        <f t="shared" si="14"/>
        <v>0</v>
      </c>
      <c r="Y51" s="320" t="str">
        <f t="shared" si="15"/>
        <v>         /0</v>
      </c>
    </row>
    <row r="52" spans="1:25" s="312" customFormat="1" ht="18.75" customHeight="1">
      <c r="A52" s="327" t="s">
        <v>216</v>
      </c>
      <c r="B52" s="325">
        <v>0</v>
      </c>
      <c r="C52" s="322">
        <v>330</v>
      </c>
      <c r="D52" s="321">
        <v>0</v>
      </c>
      <c r="E52" s="322">
        <v>0</v>
      </c>
      <c r="F52" s="321">
        <f t="shared" si="8"/>
        <v>330</v>
      </c>
      <c r="G52" s="324">
        <f t="shared" si="9"/>
        <v>0.0006602403274792025</v>
      </c>
      <c r="H52" s="325"/>
      <c r="I52" s="322"/>
      <c r="J52" s="321"/>
      <c r="K52" s="322"/>
      <c r="L52" s="321">
        <f t="shared" si="10"/>
        <v>0</v>
      </c>
      <c r="M52" s="326" t="str">
        <f t="shared" si="11"/>
        <v>         /0</v>
      </c>
      <c r="N52" s="325"/>
      <c r="O52" s="322">
        <v>330</v>
      </c>
      <c r="P52" s="321"/>
      <c r="Q52" s="322"/>
      <c r="R52" s="321">
        <f t="shared" si="12"/>
        <v>330</v>
      </c>
      <c r="S52" s="324">
        <f t="shared" si="13"/>
        <v>0.00012425765464806467</v>
      </c>
      <c r="T52" s="323"/>
      <c r="U52" s="322"/>
      <c r="V52" s="321"/>
      <c r="W52" s="322"/>
      <c r="X52" s="321">
        <f t="shared" si="14"/>
        <v>0</v>
      </c>
      <c r="Y52" s="320" t="str">
        <f t="shared" si="15"/>
        <v>         /0</v>
      </c>
    </row>
    <row r="53" spans="1:25" s="312" customFormat="1" ht="18.75" customHeight="1" thickBot="1">
      <c r="A53" s="327" t="s">
        <v>120</v>
      </c>
      <c r="B53" s="325">
        <v>233</v>
      </c>
      <c r="C53" s="322">
        <v>27</v>
      </c>
      <c r="D53" s="321">
        <v>10</v>
      </c>
      <c r="E53" s="322">
        <v>31</v>
      </c>
      <c r="F53" s="321">
        <f t="shared" si="8"/>
        <v>301</v>
      </c>
      <c r="G53" s="324">
        <f t="shared" si="9"/>
        <v>0.0006022192077916362</v>
      </c>
      <c r="H53" s="325">
        <v>7423</v>
      </c>
      <c r="I53" s="322">
        <v>6798</v>
      </c>
      <c r="J53" s="321">
        <v>36</v>
      </c>
      <c r="K53" s="322">
        <v>34</v>
      </c>
      <c r="L53" s="321">
        <f t="shared" si="10"/>
        <v>14291</v>
      </c>
      <c r="M53" s="326">
        <f t="shared" si="11"/>
        <v>-0.9789377930165839</v>
      </c>
      <c r="N53" s="325">
        <v>1950</v>
      </c>
      <c r="O53" s="322">
        <v>663</v>
      </c>
      <c r="P53" s="321">
        <v>355</v>
      </c>
      <c r="Q53" s="322">
        <v>301</v>
      </c>
      <c r="R53" s="321">
        <f t="shared" si="12"/>
        <v>3269</v>
      </c>
      <c r="S53" s="324">
        <f t="shared" si="13"/>
        <v>0.001230903857710677</v>
      </c>
      <c r="T53" s="323">
        <v>40411</v>
      </c>
      <c r="U53" s="322">
        <v>34611</v>
      </c>
      <c r="V53" s="321">
        <v>363</v>
      </c>
      <c r="W53" s="322">
        <v>478</v>
      </c>
      <c r="X53" s="321">
        <f t="shared" si="14"/>
        <v>75863</v>
      </c>
      <c r="Y53" s="320">
        <f t="shared" si="15"/>
        <v>-0.9569091652056998</v>
      </c>
    </row>
    <row r="54" spans="1:25" s="376" customFormat="1" ht="18.75" customHeight="1">
      <c r="A54" s="385" t="s">
        <v>60</v>
      </c>
      <c r="B54" s="382">
        <f>SUM(B55:B62)</f>
        <v>4806</v>
      </c>
      <c r="C54" s="381">
        <f>SUM(C55:C62)</f>
        <v>4658</v>
      </c>
      <c r="D54" s="380">
        <f>SUM(D55:D62)</f>
        <v>11</v>
      </c>
      <c r="E54" s="381">
        <f>SUM(E55:E62)</f>
        <v>8</v>
      </c>
      <c r="F54" s="380">
        <f t="shared" si="8"/>
        <v>9483</v>
      </c>
      <c r="G54" s="383">
        <f t="shared" si="9"/>
        <v>0.018972906137834172</v>
      </c>
      <c r="H54" s="382">
        <f>SUM(H55:H62)</f>
        <v>4232</v>
      </c>
      <c r="I54" s="381">
        <f>SUM(I55:I62)</f>
        <v>4132</v>
      </c>
      <c r="J54" s="380">
        <f>SUM(J55:J62)</f>
        <v>166</v>
      </c>
      <c r="K54" s="381">
        <f>SUM(K55:K62)</f>
        <v>213</v>
      </c>
      <c r="L54" s="380">
        <f t="shared" si="10"/>
        <v>8743</v>
      </c>
      <c r="M54" s="384">
        <f t="shared" si="11"/>
        <v>0.08463913988333527</v>
      </c>
      <c r="N54" s="382">
        <f>SUM(N55:N62)</f>
        <v>25350</v>
      </c>
      <c r="O54" s="381">
        <f>SUM(O55:O62)</f>
        <v>24809</v>
      </c>
      <c r="P54" s="380">
        <f>SUM(P55:P62)</f>
        <v>576</v>
      </c>
      <c r="Q54" s="381">
        <f>SUM(Q55:Q62)</f>
        <v>723</v>
      </c>
      <c r="R54" s="380">
        <f t="shared" si="12"/>
        <v>51458</v>
      </c>
      <c r="S54" s="383">
        <f t="shared" si="13"/>
        <v>0.019375910281454883</v>
      </c>
      <c r="T54" s="382">
        <f>SUM(T55:T62)</f>
        <v>23254</v>
      </c>
      <c r="U54" s="381">
        <f>SUM(U55:U62)</f>
        <v>22707</v>
      </c>
      <c r="V54" s="380">
        <f>SUM(V55:V62)</f>
        <v>1196</v>
      </c>
      <c r="W54" s="381">
        <f>SUM(W55:W62)</f>
        <v>1633</v>
      </c>
      <c r="X54" s="380">
        <f t="shared" si="14"/>
        <v>48790</v>
      </c>
      <c r="Y54" s="377">
        <f t="shared" si="15"/>
        <v>0.05468333674933379</v>
      </c>
    </row>
    <row r="55" spans="1:25" ht="18.75" customHeight="1">
      <c r="A55" s="327" t="s">
        <v>169</v>
      </c>
      <c r="B55" s="325">
        <v>2575</v>
      </c>
      <c r="C55" s="322">
        <v>2541</v>
      </c>
      <c r="D55" s="321">
        <v>3</v>
      </c>
      <c r="E55" s="322">
        <v>0</v>
      </c>
      <c r="F55" s="321">
        <f t="shared" si="8"/>
        <v>5119</v>
      </c>
      <c r="G55" s="324">
        <f t="shared" si="9"/>
        <v>0.010241727988987991</v>
      </c>
      <c r="H55" s="325">
        <v>2109</v>
      </c>
      <c r="I55" s="322">
        <v>2219</v>
      </c>
      <c r="J55" s="321"/>
      <c r="K55" s="322"/>
      <c r="L55" s="321">
        <f t="shared" si="10"/>
        <v>4328</v>
      </c>
      <c r="M55" s="326">
        <f t="shared" si="11"/>
        <v>0.1827634011090573</v>
      </c>
      <c r="N55" s="325">
        <v>13863</v>
      </c>
      <c r="O55" s="322">
        <v>13515</v>
      </c>
      <c r="P55" s="321">
        <v>280</v>
      </c>
      <c r="Q55" s="322">
        <v>342</v>
      </c>
      <c r="R55" s="321">
        <f t="shared" si="12"/>
        <v>28000</v>
      </c>
      <c r="S55" s="324">
        <f t="shared" si="13"/>
        <v>0.010543073727714578</v>
      </c>
      <c r="T55" s="323">
        <v>10451</v>
      </c>
      <c r="U55" s="322">
        <v>10668</v>
      </c>
      <c r="V55" s="321">
        <v>205</v>
      </c>
      <c r="W55" s="322">
        <v>395</v>
      </c>
      <c r="X55" s="321">
        <f t="shared" si="14"/>
        <v>21719</v>
      </c>
      <c r="Y55" s="320">
        <f t="shared" si="15"/>
        <v>0.2891937934527373</v>
      </c>
    </row>
    <row r="56" spans="1:25" ht="18.75" customHeight="1">
      <c r="A56" s="327" t="s">
        <v>196</v>
      </c>
      <c r="B56" s="325">
        <v>587</v>
      </c>
      <c r="C56" s="322">
        <v>439</v>
      </c>
      <c r="D56" s="321">
        <v>0</v>
      </c>
      <c r="E56" s="322">
        <v>0</v>
      </c>
      <c r="F56" s="321">
        <f t="shared" si="8"/>
        <v>1026</v>
      </c>
      <c r="G56" s="324">
        <f t="shared" si="9"/>
        <v>0.002052747199980793</v>
      </c>
      <c r="H56" s="325">
        <v>852</v>
      </c>
      <c r="I56" s="322">
        <v>843</v>
      </c>
      <c r="J56" s="321"/>
      <c r="K56" s="322"/>
      <c r="L56" s="321">
        <f t="shared" si="10"/>
        <v>1695</v>
      </c>
      <c r="M56" s="326">
        <f t="shared" si="11"/>
        <v>-0.3946902654867257</v>
      </c>
      <c r="N56" s="325">
        <v>3036</v>
      </c>
      <c r="O56" s="322">
        <v>2726</v>
      </c>
      <c r="P56" s="321"/>
      <c r="Q56" s="322"/>
      <c r="R56" s="321">
        <f t="shared" si="12"/>
        <v>5762</v>
      </c>
      <c r="S56" s="324">
        <f t="shared" si="13"/>
        <v>0.0021696139578246927</v>
      </c>
      <c r="T56" s="323">
        <v>4221</v>
      </c>
      <c r="U56" s="322">
        <v>4206</v>
      </c>
      <c r="V56" s="321"/>
      <c r="W56" s="322"/>
      <c r="X56" s="321">
        <f t="shared" si="14"/>
        <v>8427</v>
      </c>
      <c r="Y56" s="320">
        <f t="shared" si="15"/>
        <v>-0.3162454016850599</v>
      </c>
    </row>
    <row r="57" spans="1:25" ht="18.75" customHeight="1">
      <c r="A57" s="327" t="s">
        <v>217</v>
      </c>
      <c r="B57" s="325">
        <v>401</v>
      </c>
      <c r="C57" s="322">
        <v>476</v>
      </c>
      <c r="D57" s="321">
        <v>0</v>
      </c>
      <c r="E57" s="322">
        <v>0</v>
      </c>
      <c r="F57" s="321">
        <f t="shared" si="8"/>
        <v>877</v>
      </c>
      <c r="G57" s="324">
        <f t="shared" si="9"/>
        <v>0.0017546386884826077</v>
      </c>
      <c r="H57" s="325"/>
      <c r="I57" s="322"/>
      <c r="J57" s="321"/>
      <c r="K57" s="322"/>
      <c r="L57" s="321">
        <f t="shared" si="10"/>
        <v>0</v>
      </c>
      <c r="M57" s="326" t="str">
        <f t="shared" si="11"/>
        <v>         /0</v>
      </c>
      <c r="N57" s="325">
        <v>680</v>
      </c>
      <c r="O57" s="322">
        <v>920</v>
      </c>
      <c r="P57" s="321"/>
      <c r="Q57" s="322"/>
      <c r="R57" s="321">
        <f t="shared" si="12"/>
        <v>1600</v>
      </c>
      <c r="S57" s="324">
        <f t="shared" si="13"/>
        <v>0.0006024613558694045</v>
      </c>
      <c r="T57" s="323"/>
      <c r="U57" s="322"/>
      <c r="V57" s="321"/>
      <c r="W57" s="322"/>
      <c r="X57" s="321">
        <f t="shared" si="14"/>
        <v>0</v>
      </c>
      <c r="Y57" s="320" t="str">
        <f t="shared" si="15"/>
        <v>         /0</v>
      </c>
    </row>
    <row r="58" spans="1:25" ht="18.75" customHeight="1">
      <c r="A58" s="327" t="s">
        <v>218</v>
      </c>
      <c r="B58" s="325">
        <v>297</v>
      </c>
      <c r="C58" s="322">
        <v>421</v>
      </c>
      <c r="D58" s="321">
        <v>0</v>
      </c>
      <c r="E58" s="322">
        <v>0</v>
      </c>
      <c r="F58" s="321">
        <f>SUM(B58:E58)</f>
        <v>718</v>
      </c>
      <c r="G58" s="324">
        <f>F58/$F$9</f>
        <v>0.0014365228943335373</v>
      </c>
      <c r="H58" s="325">
        <v>304</v>
      </c>
      <c r="I58" s="322">
        <v>311</v>
      </c>
      <c r="J58" s="321">
        <v>0</v>
      </c>
      <c r="K58" s="322">
        <v>0</v>
      </c>
      <c r="L58" s="321">
        <f>SUM(H58:K58)</f>
        <v>615</v>
      </c>
      <c r="M58" s="326">
        <f>IF(ISERROR(F58/L58-1),"         /0",(F58/L58-1))</f>
        <v>0.16747967479674797</v>
      </c>
      <c r="N58" s="325">
        <v>2307</v>
      </c>
      <c r="O58" s="322">
        <v>2562</v>
      </c>
      <c r="P58" s="321">
        <v>0</v>
      </c>
      <c r="Q58" s="322">
        <v>0</v>
      </c>
      <c r="R58" s="321">
        <f>SUM(N58:Q58)</f>
        <v>4869</v>
      </c>
      <c r="S58" s="324">
        <f>R58/$R$9</f>
        <v>0.0018333652135800813</v>
      </c>
      <c r="T58" s="323">
        <v>2322</v>
      </c>
      <c r="U58" s="322">
        <v>2824</v>
      </c>
      <c r="V58" s="321">
        <v>0</v>
      </c>
      <c r="W58" s="322">
        <v>0</v>
      </c>
      <c r="X58" s="321">
        <f>SUM(T58:W58)</f>
        <v>5146</v>
      </c>
      <c r="Y58" s="320">
        <f>IF(ISERROR(R58/X58-1),"         /0",IF(R58/X58&gt;5,"  *  ",(R58/X58-1)))</f>
        <v>-0.05382821609016708</v>
      </c>
    </row>
    <row r="59" spans="1:25" ht="18.75" customHeight="1">
      <c r="A59" s="327" t="s">
        <v>216</v>
      </c>
      <c r="B59" s="325">
        <v>346</v>
      </c>
      <c r="C59" s="322">
        <v>279</v>
      </c>
      <c r="D59" s="321">
        <v>0</v>
      </c>
      <c r="E59" s="322">
        <v>0</v>
      </c>
      <c r="F59" s="321">
        <f t="shared" si="8"/>
        <v>625</v>
      </c>
      <c r="G59" s="324">
        <f t="shared" si="9"/>
        <v>0.0012504551656803077</v>
      </c>
      <c r="H59" s="325">
        <v>277</v>
      </c>
      <c r="I59" s="322">
        <v>312</v>
      </c>
      <c r="J59" s="321"/>
      <c r="K59" s="322"/>
      <c r="L59" s="321">
        <f t="shared" si="10"/>
        <v>589</v>
      </c>
      <c r="M59" s="326">
        <f t="shared" si="11"/>
        <v>0.06112054329371808</v>
      </c>
      <c r="N59" s="325">
        <v>2603</v>
      </c>
      <c r="O59" s="322">
        <v>2520</v>
      </c>
      <c r="P59" s="321"/>
      <c r="Q59" s="322"/>
      <c r="R59" s="321">
        <f t="shared" si="12"/>
        <v>5123</v>
      </c>
      <c r="S59" s="324">
        <f t="shared" si="13"/>
        <v>0.0019290059538243493</v>
      </c>
      <c r="T59" s="323">
        <v>1505</v>
      </c>
      <c r="U59" s="322">
        <v>1325</v>
      </c>
      <c r="V59" s="321"/>
      <c r="W59" s="322"/>
      <c r="X59" s="321">
        <f t="shared" si="14"/>
        <v>2830</v>
      </c>
      <c r="Y59" s="320">
        <f t="shared" si="15"/>
        <v>0.8102473498233216</v>
      </c>
    </row>
    <row r="60" spans="1:25" ht="18.75" customHeight="1">
      <c r="A60" s="327" t="s">
        <v>171</v>
      </c>
      <c r="B60" s="325">
        <v>233</v>
      </c>
      <c r="C60" s="322">
        <v>247</v>
      </c>
      <c r="D60" s="321">
        <v>0</v>
      </c>
      <c r="E60" s="322">
        <v>0</v>
      </c>
      <c r="F60" s="321">
        <f t="shared" si="8"/>
        <v>480</v>
      </c>
      <c r="G60" s="324">
        <f t="shared" si="9"/>
        <v>0.0009603495672424763</v>
      </c>
      <c r="H60" s="325"/>
      <c r="I60" s="322"/>
      <c r="J60" s="321"/>
      <c r="K60" s="322"/>
      <c r="L60" s="321">
        <f t="shared" si="10"/>
        <v>0</v>
      </c>
      <c r="M60" s="326" t="str">
        <f t="shared" si="11"/>
        <v>         /0</v>
      </c>
      <c r="N60" s="325">
        <v>1568</v>
      </c>
      <c r="O60" s="322">
        <v>1287</v>
      </c>
      <c r="P60" s="321"/>
      <c r="Q60" s="322"/>
      <c r="R60" s="321">
        <f t="shared" si="12"/>
        <v>2855</v>
      </c>
      <c r="S60" s="324">
        <f t="shared" si="13"/>
        <v>0.0010750169818794686</v>
      </c>
      <c r="T60" s="323"/>
      <c r="U60" s="322"/>
      <c r="V60" s="321">
        <v>94</v>
      </c>
      <c r="W60" s="322">
        <v>259</v>
      </c>
      <c r="X60" s="321">
        <f t="shared" si="14"/>
        <v>353</v>
      </c>
      <c r="Y60" s="320" t="str">
        <f t="shared" si="15"/>
        <v>  *  </v>
      </c>
    </row>
    <row r="61" spans="1:25" ht="18.75" customHeight="1">
      <c r="A61" s="327" t="s">
        <v>219</v>
      </c>
      <c r="B61" s="325">
        <v>229</v>
      </c>
      <c r="C61" s="322">
        <v>189</v>
      </c>
      <c r="D61" s="321">
        <v>0</v>
      </c>
      <c r="E61" s="322">
        <v>0</v>
      </c>
      <c r="F61" s="321">
        <f t="shared" si="8"/>
        <v>418</v>
      </c>
      <c r="G61" s="324">
        <f t="shared" si="9"/>
        <v>0.0008363044148069897</v>
      </c>
      <c r="H61" s="325"/>
      <c r="I61" s="322"/>
      <c r="J61" s="321">
        <v>155</v>
      </c>
      <c r="K61" s="322">
        <v>191</v>
      </c>
      <c r="L61" s="321">
        <f t="shared" si="10"/>
        <v>346</v>
      </c>
      <c r="M61" s="326">
        <f t="shared" si="11"/>
        <v>0.20809248554913284</v>
      </c>
      <c r="N61" s="325">
        <v>817</v>
      </c>
      <c r="O61" s="322">
        <v>779</v>
      </c>
      <c r="P61" s="321">
        <v>234</v>
      </c>
      <c r="Q61" s="322">
        <v>192</v>
      </c>
      <c r="R61" s="321">
        <f t="shared" si="12"/>
        <v>2022</v>
      </c>
      <c r="S61" s="324">
        <f t="shared" si="13"/>
        <v>0.0007613605384799598</v>
      </c>
      <c r="T61" s="323"/>
      <c r="U61" s="322"/>
      <c r="V61" s="321">
        <v>801</v>
      </c>
      <c r="W61" s="322">
        <v>814</v>
      </c>
      <c r="X61" s="321">
        <f t="shared" si="14"/>
        <v>1615</v>
      </c>
      <c r="Y61" s="320">
        <f t="shared" si="15"/>
        <v>0.2520123839009287</v>
      </c>
    </row>
    <row r="62" spans="1:25" ht="18.75" customHeight="1" thickBot="1">
      <c r="A62" s="327" t="s">
        <v>120</v>
      </c>
      <c r="B62" s="325">
        <v>138</v>
      </c>
      <c r="C62" s="322">
        <v>66</v>
      </c>
      <c r="D62" s="321">
        <v>8</v>
      </c>
      <c r="E62" s="322">
        <v>8</v>
      </c>
      <c r="F62" s="321">
        <f t="shared" si="8"/>
        <v>220</v>
      </c>
      <c r="G62" s="324">
        <f t="shared" si="9"/>
        <v>0.0004401602183194683</v>
      </c>
      <c r="H62" s="325">
        <v>690</v>
      </c>
      <c r="I62" s="322">
        <v>447</v>
      </c>
      <c r="J62" s="321">
        <v>11</v>
      </c>
      <c r="K62" s="322">
        <v>22</v>
      </c>
      <c r="L62" s="321">
        <f t="shared" si="10"/>
        <v>1170</v>
      </c>
      <c r="M62" s="326">
        <f t="shared" si="11"/>
        <v>-0.811965811965812</v>
      </c>
      <c r="N62" s="325">
        <v>476</v>
      </c>
      <c r="O62" s="322">
        <v>500</v>
      </c>
      <c r="P62" s="321">
        <v>62</v>
      </c>
      <c r="Q62" s="322">
        <v>189</v>
      </c>
      <c r="R62" s="321">
        <f t="shared" si="12"/>
        <v>1227</v>
      </c>
      <c r="S62" s="324">
        <f t="shared" si="13"/>
        <v>0.00046201255228234955</v>
      </c>
      <c r="T62" s="323">
        <v>4755</v>
      </c>
      <c r="U62" s="322">
        <v>3684</v>
      </c>
      <c r="V62" s="321">
        <v>96</v>
      </c>
      <c r="W62" s="322">
        <v>165</v>
      </c>
      <c r="X62" s="321">
        <f t="shared" si="14"/>
        <v>8700</v>
      </c>
      <c r="Y62" s="320">
        <f t="shared" si="15"/>
        <v>-0.8589655172413793</v>
      </c>
    </row>
    <row r="63" spans="1:25" s="312" customFormat="1" ht="18.75" customHeight="1" thickBot="1">
      <c r="A63" s="372" t="s">
        <v>59</v>
      </c>
      <c r="B63" s="369">
        <v>852</v>
      </c>
      <c r="C63" s="368">
        <v>237</v>
      </c>
      <c r="D63" s="367">
        <v>23</v>
      </c>
      <c r="E63" s="368">
        <v>0</v>
      </c>
      <c r="F63" s="367">
        <f t="shared" si="8"/>
        <v>1112</v>
      </c>
      <c r="G63" s="370">
        <f t="shared" si="9"/>
        <v>0.0022248098307784034</v>
      </c>
      <c r="H63" s="369">
        <v>835</v>
      </c>
      <c r="I63" s="368">
        <v>292</v>
      </c>
      <c r="J63" s="367">
        <v>8</v>
      </c>
      <c r="K63" s="368">
        <v>8</v>
      </c>
      <c r="L63" s="367">
        <f t="shared" si="10"/>
        <v>1143</v>
      </c>
      <c r="M63" s="371">
        <f t="shared" si="11"/>
        <v>-0.027121609798775204</v>
      </c>
      <c r="N63" s="369">
        <v>4838</v>
      </c>
      <c r="O63" s="368">
        <v>1104</v>
      </c>
      <c r="P63" s="367">
        <v>1826</v>
      </c>
      <c r="Q63" s="368">
        <v>1858</v>
      </c>
      <c r="R63" s="367">
        <f t="shared" si="12"/>
        <v>9626</v>
      </c>
      <c r="S63" s="370">
        <f t="shared" si="13"/>
        <v>0.0036245581322493043</v>
      </c>
      <c r="T63" s="369">
        <v>5829</v>
      </c>
      <c r="U63" s="368">
        <v>1829</v>
      </c>
      <c r="V63" s="367">
        <v>8</v>
      </c>
      <c r="W63" s="368">
        <v>8</v>
      </c>
      <c r="X63" s="367">
        <f t="shared" si="14"/>
        <v>7674</v>
      </c>
      <c r="Y63" s="364">
        <f t="shared" si="15"/>
        <v>0.25436538962731303</v>
      </c>
    </row>
    <row r="64" ht="15" thickTop="1">
      <c r="A64" s="179" t="s">
        <v>44</v>
      </c>
    </row>
    <row r="65" ht="14.25">
      <c r="A65" s="179" t="s">
        <v>70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4:Y65536 M64:M65536 Y3 M3 M5:M8 Y5:Y8">
    <cfRule type="cellIs" priority="1" dxfId="68" operator="lessThan" stopIfTrue="1">
      <formula>0</formula>
    </cfRule>
  </conditionalFormatting>
  <conditionalFormatting sqref="Y9:Y63 M9:M63">
    <cfRule type="cellIs" priority="2" dxfId="68" operator="lessThan" stopIfTrue="1">
      <formula>0</formula>
    </cfRule>
    <cfRule type="cellIs" priority="3" dxfId="7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8.140625" style="214" customWidth="1"/>
    <col min="2" max="2" width="8.28125" style="214" customWidth="1"/>
    <col min="3" max="3" width="9.7109375" style="214" bestFit="1" customWidth="1"/>
    <col min="4" max="4" width="8.00390625" style="214" bestFit="1" customWidth="1"/>
    <col min="5" max="5" width="9.140625" style="214" customWidth="1"/>
    <col min="6" max="6" width="8.140625" style="214" customWidth="1"/>
    <col min="7" max="7" width="9.00390625" style="214" bestFit="1" customWidth="1"/>
    <col min="8" max="8" width="8.28125" style="214" customWidth="1"/>
    <col min="9" max="9" width="9.7109375" style="214" bestFit="1" customWidth="1"/>
    <col min="10" max="10" width="7.8515625" style="214" customWidth="1"/>
    <col min="11" max="11" width="9.00390625" style="214" customWidth="1"/>
    <col min="12" max="13" width="8.421875" style="214" customWidth="1"/>
    <col min="14" max="14" width="7.57421875" style="214" customWidth="1"/>
    <col min="15" max="15" width="9.421875" style="214" customWidth="1"/>
    <col min="16" max="16" width="8.00390625" style="214" customWidth="1"/>
    <col min="17" max="17" width="9.28125" style="214" customWidth="1"/>
    <col min="18" max="18" width="9.140625" style="214" customWidth="1"/>
    <col min="19" max="20" width="8.421875" style="214" customWidth="1"/>
    <col min="21" max="21" width="9.421875" style="214" customWidth="1"/>
    <col min="22" max="22" width="7.7109375" style="214" customWidth="1"/>
    <col min="23" max="23" width="9.00390625" style="214" customWidth="1"/>
    <col min="24" max="24" width="9.28125" style="214" bestFit="1" customWidth="1"/>
    <col min="25" max="25" width="8.57421875" style="214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650" t="s">
        <v>73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61" t="s">
        <v>46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363" customFormat="1" ht="15.75" customHeight="1" thickBot="1" thickTop="1">
      <c r="A5" s="690" t="s">
        <v>65</v>
      </c>
      <c r="B5" s="667" t="s">
        <v>37</v>
      </c>
      <c r="C5" s="668"/>
      <c r="D5" s="668"/>
      <c r="E5" s="668"/>
      <c r="F5" s="668"/>
      <c r="G5" s="668"/>
      <c r="H5" s="668"/>
      <c r="I5" s="668"/>
      <c r="J5" s="669"/>
      <c r="K5" s="669"/>
      <c r="L5" s="669"/>
      <c r="M5" s="670"/>
      <c r="N5" s="667" t="s">
        <v>36</v>
      </c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71"/>
    </row>
    <row r="6" spans="1:25" s="254" customFormat="1" ht="26.25" customHeight="1" thickBot="1">
      <c r="A6" s="691"/>
      <c r="B6" s="687" t="s">
        <v>162</v>
      </c>
      <c r="C6" s="688"/>
      <c r="D6" s="688"/>
      <c r="E6" s="688"/>
      <c r="F6" s="688"/>
      <c r="G6" s="653" t="s">
        <v>35</v>
      </c>
      <c r="H6" s="687" t="s">
        <v>163</v>
      </c>
      <c r="I6" s="688"/>
      <c r="J6" s="688"/>
      <c r="K6" s="688"/>
      <c r="L6" s="688"/>
      <c r="M6" s="664" t="s">
        <v>34</v>
      </c>
      <c r="N6" s="687" t="s">
        <v>164</v>
      </c>
      <c r="O6" s="688"/>
      <c r="P6" s="688"/>
      <c r="Q6" s="688"/>
      <c r="R6" s="688"/>
      <c r="S6" s="653" t="s">
        <v>35</v>
      </c>
      <c r="T6" s="687" t="s">
        <v>165</v>
      </c>
      <c r="U6" s="688"/>
      <c r="V6" s="688"/>
      <c r="W6" s="688"/>
      <c r="X6" s="688"/>
      <c r="Y6" s="658" t="s">
        <v>34</v>
      </c>
    </row>
    <row r="7" spans="1:25" s="254" customFormat="1" ht="26.25" customHeight="1">
      <c r="A7" s="692"/>
      <c r="B7" s="588" t="s">
        <v>22</v>
      </c>
      <c r="C7" s="584"/>
      <c r="D7" s="583" t="s">
        <v>21</v>
      </c>
      <c r="E7" s="584"/>
      <c r="F7" s="689" t="s">
        <v>17</v>
      </c>
      <c r="G7" s="654"/>
      <c r="H7" s="588" t="s">
        <v>22</v>
      </c>
      <c r="I7" s="584"/>
      <c r="J7" s="583" t="s">
        <v>21</v>
      </c>
      <c r="K7" s="584"/>
      <c r="L7" s="689" t="s">
        <v>17</v>
      </c>
      <c r="M7" s="665"/>
      <c r="N7" s="588" t="s">
        <v>22</v>
      </c>
      <c r="O7" s="584"/>
      <c r="P7" s="583" t="s">
        <v>21</v>
      </c>
      <c r="Q7" s="584"/>
      <c r="R7" s="689" t="s">
        <v>17</v>
      </c>
      <c r="S7" s="654"/>
      <c r="T7" s="588" t="s">
        <v>22</v>
      </c>
      <c r="U7" s="584"/>
      <c r="V7" s="583" t="s">
        <v>21</v>
      </c>
      <c r="W7" s="584"/>
      <c r="X7" s="689" t="s">
        <v>17</v>
      </c>
      <c r="Y7" s="659"/>
    </row>
    <row r="8" spans="1:25" s="359" customFormat="1" ht="28.5" thickBot="1">
      <c r="A8" s="693"/>
      <c r="B8" s="362" t="s">
        <v>32</v>
      </c>
      <c r="C8" s="360" t="s">
        <v>31</v>
      </c>
      <c r="D8" s="361" t="s">
        <v>32</v>
      </c>
      <c r="E8" s="360" t="s">
        <v>31</v>
      </c>
      <c r="F8" s="649"/>
      <c r="G8" s="655"/>
      <c r="H8" s="362" t="s">
        <v>32</v>
      </c>
      <c r="I8" s="360" t="s">
        <v>31</v>
      </c>
      <c r="J8" s="361" t="s">
        <v>32</v>
      </c>
      <c r="K8" s="360" t="s">
        <v>31</v>
      </c>
      <c r="L8" s="649"/>
      <c r="M8" s="666"/>
      <c r="N8" s="362" t="s">
        <v>32</v>
      </c>
      <c r="O8" s="360" t="s">
        <v>31</v>
      </c>
      <c r="P8" s="361" t="s">
        <v>32</v>
      </c>
      <c r="Q8" s="360" t="s">
        <v>31</v>
      </c>
      <c r="R8" s="649"/>
      <c r="S8" s="655"/>
      <c r="T8" s="362" t="s">
        <v>32</v>
      </c>
      <c r="U8" s="360" t="s">
        <v>31</v>
      </c>
      <c r="V8" s="361" t="s">
        <v>32</v>
      </c>
      <c r="W8" s="360" t="s">
        <v>31</v>
      </c>
      <c r="X8" s="649"/>
      <c r="Y8" s="660"/>
    </row>
    <row r="9" spans="1:25" s="351" customFormat="1" ht="18" customHeight="1" thickBot="1" thickTop="1">
      <c r="A9" s="425" t="s">
        <v>24</v>
      </c>
      <c r="B9" s="423">
        <f>B10+B21+B35+B43+B51+B56</f>
        <v>27326.068</v>
      </c>
      <c r="C9" s="422">
        <f>C10+C21+C35+C43+C51+C56</f>
        <v>16748.225000000006</v>
      </c>
      <c r="D9" s="421">
        <f>D10+D21+D35+D43+D51+D56</f>
        <v>2338.8559999999998</v>
      </c>
      <c r="E9" s="422">
        <f>E10+E21+E35+E43+E51+E56</f>
        <v>1764.0459999999998</v>
      </c>
      <c r="F9" s="421">
        <f aca="true" t="shared" si="0" ref="F9:F56">SUM(B9:E9)</f>
        <v>48177.19500000001</v>
      </c>
      <c r="G9" s="424">
        <f aca="true" t="shared" si="1" ref="G9:G56">F9/$F$9</f>
        <v>1</v>
      </c>
      <c r="H9" s="423">
        <f>H10+H21+H35+H43+H51+H56</f>
        <v>25428.220000000005</v>
      </c>
      <c r="I9" s="422">
        <f>I10+I21+I35+I43+I51+I56</f>
        <v>17002.245</v>
      </c>
      <c r="J9" s="421">
        <f>J10+J21+J35+J43+J51+J56</f>
        <v>2686.637</v>
      </c>
      <c r="K9" s="422">
        <f>K10+K21+K35+K43+K51+K56</f>
        <v>1174.227</v>
      </c>
      <c r="L9" s="421">
        <f aca="true" t="shared" si="2" ref="L9:L56">SUM(H9:K9)</f>
        <v>46291.329000000005</v>
      </c>
      <c r="M9" s="420">
        <f aca="true" t="shared" si="3" ref="M9:M37">IF(ISERROR(F9/L9-1),"         /0",(F9/L9-1))</f>
        <v>0.04073907664219356</v>
      </c>
      <c r="N9" s="423">
        <f>N10+N21+N35+N43+N51+N56</f>
        <v>127882.44200000002</v>
      </c>
      <c r="O9" s="422">
        <f>O10+O21+O35+O43+O51+O56</f>
        <v>79325.853</v>
      </c>
      <c r="P9" s="421">
        <f>P10+P21+P35+P43+P51+P56</f>
        <v>20699.608999999997</v>
      </c>
      <c r="Q9" s="422">
        <f>Q10+Q21+Q35+Q43+Q51+Q56</f>
        <v>10723.369000000002</v>
      </c>
      <c r="R9" s="421">
        <f aca="true" t="shared" si="4" ref="R9:R56">SUM(N9:Q9)</f>
        <v>238631.27300000004</v>
      </c>
      <c r="S9" s="424">
        <f aca="true" t="shared" si="5" ref="S9:S56">R9/$R$9</f>
        <v>1</v>
      </c>
      <c r="T9" s="423">
        <f>T10+T21+T35+T43+T51+T56</f>
        <v>129898.94099999998</v>
      </c>
      <c r="U9" s="422">
        <f>U10+U21+U35+U43+U51+U56</f>
        <v>80010.73999999999</v>
      </c>
      <c r="V9" s="421">
        <f>V10+V21+V35+V43+V51+V56</f>
        <v>14294.642999999996</v>
      </c>
      <c r="W9" s="422">
        <f>W10+W21+W35+W43+W51+W56</f>
        <v>5652.374</v>
      </c>
      <c r="X9" s="421">
        <f aca="true" t="shared" si="6" ref="X9:X56">SUM(T9:W9)</f>
        <v>229856.69799999997</v>
      </c>
      <c r="Y9" s="420">
        <f>IF(ISERROR(R9/X9-1),"         /0",(R9/X9-1))</f>
        <v>0.03817411054952191</v>
      </c>
    </row>
    <row r="10" spans="1:25" s="328" customFormat="1" ht="18.75" customHeight="1" thickTop="1">
      <c r="A10" s="419" t="s">
        <v>64</v>
      </c>
      <c r="B10" s="416">
        <f>SUM(B11:B20)</f>
        <v>18115.949999999997</v>
      </c>
      <c r="C10" s="415">
        <f>SUM(C11:C20)</f>
        <v>8033.144000000002</v>
      </c>
      <c r="D10" s="414">
        <f>SUM(D11:D20)</f>
        <v>2048.687</v>
      </c>
      <c r="E10" s="415">
        <f>SUM(E11:E20)</f>
        <v>1427.0739999999998</v>
      </c>
      <c r="F10" s="414">
        <f t="shared" si="0"/>
        <v>29624.854999999996</v>
      </c>
      <c r="G10" s="417">
        <f t="shared" si="1"/>
        <v>0.6149144839171311</v>
      </c>
      <c r="H10" s="416">
        <f>SUM(H11:H20)</f>
        <v>16440.991</v>
      </c>
      <c r="I10" s="415">
        <f>SUM(I11:I20)</f>
        <v>8828.075</v>
      </c>
      <c r="J10" s="414">
        <f>SUM(J11:J20)</f>
        <v>2606.585</v>
      </c>
      <c r="K10" s="415">
        <f>SUM(K11:K20)</f>
        <v>889</v>
      </c>
      <c r="L10" s="414">
        <f t="shared" si="2"/>
        <v>28764.651</v>
      </c>
      <c r="M10" s="418">
        <f t="shared" si="3"/>
        <v>0.029904899593601764</v>
      </c>
      <c r="N10" s="416">
        <f>SUM(N11:N20)</f>
        <v>83589.27000000002</v>
      </c>
      <c r="O10" s="415">
        <f>SUM(O11:O20)</f>
        <v>37189.918000000005</v>
      </c>
      <c r="P10" s="414">
        <f>SUM(P11:P20)</f>
        <v>18592.479999999996</v>
      </c>
      <c r="Q10" s="415">
        <f>SUM(Q11:Q20)</f>
        <v>9250.045000000002</v>
      </c>
      <c r="R10" s="414">
        <f t="shared" si="4"/>
        <v>148621.71300000002</v>
      </c>
      <c r="S10" s="417">
        <f t="shared" si="5"/>
        <v>0.6228090355952632</v>
      </c>
      <c r="T10" s="416">
        <f>SUM(T11:T20)</f>
        <v>88707.36199999998</v>
      </c>
      <c r="U10" s="415">
        <f>SUM(U11:U20)</f>
        <v>43182.011999999995</v>
      </c>
      <c r="V10" s="414">
        <f>SUM(V11:V20)</f>
        <v>13019.312999999998</v>
      </c>
      <c r="W10" s="415">
        <f>SUM(W11:W20)</f>
        <v>3934.503</v>
      </c>
      <c r="X10" s="414">
        <f t="shared" si="6"/>
        <v>148843.18999999997</v>
      </c>
      <c r="Y10" s="413">
        <f aca="true" t="shared" si="7" ref="Y10:Y56">IF(ISERROR(R10/X10-1),"         /0",IF(R10/X10&gt;5,"  *  ",(R10/X10-1)))</f>
        <v>-0.0014879888021747112</v>
      </c>
    </row>
    <row r="11" spans="1:25" ht="18.75" customHeight="1">
      <c r="A11" s="327" t="s">
        <v>287</v>
      </c>
      <c r="B11" s="325">
        <v>12868.832999999999</v>
      </c>
      <c r="C11" s="322">
        <v>5564.059000000001</v>
      </c>
      <c r="D11" s="321">
        <v>1926.4899999999998</v>
      </c>
      <c r="E11" s="322">
        <v>1413.109</v>
      </c>
      <c r="F11" s="321">
        <f t="shared" si="0"/>
        <v>21772.490999999998</v>
      </c>
      <c r="G11" s="324">
        <f t="shared" si="1"/>
        <v>0.4519252521862262</v>
      </c>
      <c r="H11" s="325">
        <v>11667.354000000001</v>
      </c>
      <c r="I11" s="322">
        <v>6435.14</v>
      </c>
      <c r="J11" s="321">
        <v>1582.0120000000002</v>
      </c>
      <c r="K11" s="322">
        <v>722.638</v>
      </c>
      <c r="L11" s="321">
        <f t="shared" si="2"/>
        <v>20407.144</v>
      </c>
      <c r="M11" s="326">
        <f t="shared" si="3"/>
        <v>0.06690534452052654</v>
      </c>
      <c r="N11" s="325">
        <v>59529.138000000006</v>
      </c>
      <c r="O11" s="322">
        <v>26213.67</v>
      </c>
      <c r="P11" s="321">
        <v>14728.948999999997</v>
      </c>
      <c r="Q11" s="322">
        <v>8808.546</v>
      </c>
      <c r="R11" s="321">
        <f t="shared" si="4"/>
        <v>109280.303</v>
      </c>
      <c r="S11" s="324">
        <f t="shared" si="5"/>
        <v>0.45794627680672845</v>
      </c>
      <c r="T11" s="325">
        <v>65164.287000000004</v>
      </c>
      <c r="U11" s="322">
        <v>31689.515</v>
      </c>
      <c r="V11" s="321">
        <v>8426.387</v>
      </c>
      <c r="W11" s="322">
        <v>2910.6180000000004</v>
      </c>
      <c r="X11" s="321">
        <f t="shared" si="6"/>
        <v>108190.807</v>
      </c>
      <c r="Y11" s="320">
        <f t="shared" si="7"/>
        <v>0.010070134701925193</v>
      </c>
    </row>
    <row r="12" spans="1:25" ht="18.75" customHeight="1">
      <c r="A12" s="327" t="s">
        <v>289</v>
      </c>
      <c r="B12" s="325">
        <v>4368.263</v>
      </c>
      <c r="C12" s="322">
        <v>733.788</v>
      </c>
      <c r="D12" s="321">
        <v>106.622</v>
      </c>
      <c r="E12" s="322">
        <v>0</v>
      </c>
      <c r="F12" s="321">
        <f t="shared" si="0"/>
        <v>5208.673</v>
      </c>
      <c r="G12" s="324">
        <f t="shared" si="1"/>
        <v>0.10811490789366211</v>
      </c>
      <c r="H12" s="325">
        <v>3387.104</v>
      </c>
      <c r="I12" s="322">
        <v>546.206</v>
      </c>
      <c r="J12" s="321">
        <v>1013.323</v>
      </c>
      <c r="K12" s="322">
        <v>27.113</v>
      </c>
      <c r="L12" s="321">
        <f t="shared" si="2"/>
        <v>4973.746</v>
      </c>
      <c r="M12" s="326">
        <f t="shared" si="3"/>
        <v>0.047233413206062336</v>
      </c>
      <c r="N12" s="325">
        <v>19495.752</v>
      </c>
      <c r="O12" s="322">
        <v>2817.007</v>
      </c>
      <c r="P12" s="321">
        <v>3797.7279999999996</v>
      </c>
      <c r="Q12" s="322">
        <v>427.334</v>
      </c>
      <c r="R12" s="321">
        <f t="shared" si="4"/>
        <v>26537.821</v>
      </c>
      <c r="S12" s="324">
        <f t="shared" si="5"/>
        <v>0.11120847936808348</v>
      </c>
      <c r="T12" s="325">
        <v>17092.538</v>
      </c>
      <c r="U12" s="322">
        <v>2661.6669999999995</v>
      </c>
      <c r="V12" s="321">
        <v>4337.981999999999</v>
      </c>
      <c r="W12" s="322">
        <v>380.006</v>
      </c>
      <c r="X12" s="321">
        <f t="shared" si="6"/>
        <v>24472.193000000003</v>
      </c>
      <c r="Y12" s="320">
        <f t="shared" si="7"/>
        <v>0.08440714732839827</v>
      </c>
    </row>
    <row r="13" spans="1:25" ht="18.75" customHeight="1">
      <c r="A13" s="327" t="s">
        <v>291</v>
      </c>
      <c r="B13" s="325">
        <v>48.492999999999995</v>
      </c>
      <c r="C13" s="322">
        <v>540.9680000000001</v>
      </c>
      <c r="D13" s="321">
        <v>0</v>
      </c>
      <c r="E13" s="322">
        <v>0</v>
      </c>
      <c r="F13" s="321">
        <f t="shared" si="0"/>
        <v>589.461</v>
      </c>
      <c r="G13" s="324">
        <f t="shared" si="1"/>
        <v>0.012235270235222286</v>
      </c>
      <c r="H13" s="325">
        <v>80.218</v>
      </c>
      <c r="I13" s="322">
        <v>820.85</v>
      </c>
      <c r="J13" s="321"/>
      <c r="K13" s="322"/>
      <c r="L13" s="321">
        <f t="shared" si="2"/>
        <v>901.068</v>
      </c>
      <c r="M13" s="326">
        <f t="shared" si="3"/>
        <v>-0.3458196273755144</v>
      </c>
      <c r="N13" s="325">
        <v>248.94</v>
      </c>
      <c r="O13" s="322">
        <v>2862.2119999999995</v>
      </c>
      <c r="P13" s="321">
        <v>0</v>
      </c>
      <c r="Q13" s="322">
        <v>0</v>
      </c>
      <c r="R13" s="321">
        <f t="shared" si="4"/>
        <v>3111.1519999999996</v>
      </c>
      <c r="S13" s="324">
        <f t="shared" si="5"/>
        <v>0.013037486499097707</v>
      </c>
      <c r="T13" s="325">
        <v>305.784</v>
      </c>
      <c r="U13" s="322">
        <v>4001.4519999999998</v>
      </c>
      <c r="V13" s="321"/>
      <c r="W13" s="322">
        <v>0</v>
      </c>
      <c r="X13" s="321">
        <f t="shared" si="6"/>
        <v>4307.236</v>
      </c>
      <c r="Y13" s="320">
        <f t="shared" si="7"/>
        <v>-0.27769177263562994</v>
      </c>
    </row>
    <row r="14" spans="1:25" ht="18.75" customHeight="1">
      <c r="A14" s="327" t="s">
        <v>295</v>
      </c>
      <c r="B14" s="325">
        <v>18.36</v>
      </c>
      <c r="C14" s="322">
        <v>457.104</v>
      </c>
      <c r="D14" s="321">
        <v>0</v>
      </c>
      <c r="E14" s="322">
        <v>0</v>
      </c>
      <c r="F14" s="321">
        <f t="shared" si="0"/>
        <v>475.464</v>
      </c>
      <c r="G14" s="324">
        <f t="shared" si="1"/>
        <v>0.009869067719696008</v>
      </c>
      <c r="H14" s="325">
        <v>34.512</v>
      </c>
      <c r="I14" s="322">
        <v>438.579</v>
      </c>
      <c r="J14" s="321"/>
      <c r="K14" s="322">
        <v>129.749</v>
      </c>
      <c r="L14" s="321">
        <f t="shared" si="2"/>
        <v>602.84</v>
      </c>
      <c r="M14" s="326">
        <f t="shared" si="3"/>
        <v>-0.2112932121292549</v>
      </c>
      <c r="N14" s="325">
        <v>161.43400000000003</v>
      </c>
      <c r="O14" s="322">
        <v>2220.7809999999995</v>
      </c>
      <c r="P14" s="321">
        <v>0</v>
      </c>
      <c r="Q14" s="322">
        <v>0</v>
      </c>
      <c r="R14" s="321">
        <f t="shared" si="4"/>
        <v>2382.2149999999997</v>
      </c>
      <c r="S14" s="324">
        <f t="shared" si="5"/>
        <v>0.009982828193687754</v>
      </c>
      <c r="T14" s="325">
        <v>112.423</v>
      </c>
      <c r="U14" s="322">
        <v>2109.419</v>
      </c>
      <c r="V14" s="321">
        <v>0</v>
      </c>
      <c r="W14" s="322">
        <v>532.667</v>
      </c>
      <c r="X14" s="321">
        <f t="shared" si="6"/>
        <v>2754.5089999999996</v>
      </c>
      <c r="Y14" s="320">
        <f t="shared" si="7"/>
        <v>-0.13515802634879748</v>
      </c>
    </row>
    <row r="15" spans="1:25" ht="18.75" customHeight="1">
      <c r="A15" s="327" t="s">
        <v>292</v>
      </c>
      <c r="B15" s="325">
        <v>180.285</v>
      </c>
      <c r="C15" s="322">
        <v>127.00800000000001</v>
      </c>
      <c r="D15" s="321">
        <v>0</v>
      </c>
      <c r="E15" s="322">
        <v>0</v>
      </c>
      <c r="F15" s="321">
        <f t="shared" si="0"/>
        <v>307.293</v>
      </c>
      <c r="G15" s="324">
        <f t="shared" si="1"/>
        <v>0.006378391269977423</v>
      </c>
      <c r="H15" s="325">
        <v>177.534</v>
      </c>
      <c r="I15" s="322">
        <v>63.381</v>
      </c>
      <c r="J15" s="321"/>
      <c r="K15" s="322"/>
      <c r="L15" s="321">
        <f t="shared" si="2"/>
        <v>240.915</v>
      </c>
      <c r="M15" s="326">
        <f t="shared" si="3"/>
        <v>0.2755245626050682</v>
      </c>
      <c r="N15" s="325">
        <v>808.4319999999999</v>
      </c>
      <c r="O15" s="322">
        <v>532.666</v>
      </c>
      <c r="P15" s="321">
        <v>0</v>
      </c>
      <c r="Q15" s="322">
        <v>0</v>
      </c>
      <c r="R15" s="321">
        <f t="shared" si="4"/>
        <v>1341.098</v>
      </c>
      <c r="S15" s="324">
        <f t="shared" si="5"/>
        <v>0.005619959124133741</v>
      </c>
      <c r="T15" s="325">
        <v>930.631</v>
      </c>
      <c r="U15" s="322">
        <v>237.049</v>
      </c>
      <c r="V15" s="321">
        <v>0</v>
      </c>
      <c r="W15" s="322">
        <v>0</v>
      </c>
      <c r="X15" s="321">
        <f t="shared" si="6"/>
        <v>1167.68</v>
      </c>
      <c r="Y15" s="320">
        <f t="shared" si="7"/>
        <v>0.14851500411071505</v>
      </c>
    </row>
    <row r="16" spans="1:25" ht="18.75" customHeight="1">
      <c r="A16" s="327" t="s">
        <v>297</v>
      </c>
      <c r="B16" s="325">
        <v>70.503</v>
      </c>
      <c r="C16" s="322">
        <v>61.354</v>
      </c>
      <c r="D16" s="321">
        <v>0</v>
      </c>
      <c r="E16" s="322">
        <v>0</v>
      </c>
      <c r="F16" s="321">
        <f>SUM(B16:E16)</f>
        <v>131.857</v>
      </c>
      <c r="G16" s="324">
        <f>F16/$F$9</f>
        <v>0.0027369173319451243</v>
      </c>
      <c r="H16" s="325">
        <v>103.94399999999999</v>
      </c>
      <c r="I16" s="322">
        <v>58.638</v>
      </c>
      <c r="J16" s="321"/>
      <c r="K16" s="322"/>
      <c r="L16" s="321">
        <f>SUM(H16:K16)</f>
        <v>162.582</v>
      </c>
      <c r="M16" s="326">
        <f>IF(ISERROR(F16/L16-1),"         /0",(F16/L16-1))</f>
        <v>-0.1889815600743009</v>
      </c>
      <c r="N16" s="325">
        <v>443.89700000000005</v>
      </c>
      <c r="O16" s="322">
        <v>310.824</v>
      </c>
      <c r="P16" s="321"/>
      <c r="Q16" s="322"/>
      <c r="R16" s="321">
        <f>SUM(N16:Q16)</f>
        <v>754.721</v>
      </c>
      <c r="S16" s="324">
        <f>R16/$R$9</f>
        <v>0.003162707848438624</v>
      </c>
      <c r="T16" s="325">
        <v>434.612</v>
      </c>
      <c r="U16" s="322">
        <v>304.289</v>
      </c>
      <c r="V16" s="321"/>
      <c r="W16" s="322"/>
      <c r="X16" s="321">
        <f>SUM(T16:W16)</f>
        <v>738.9010000000001</v>
      </c>
      <c r="Y16" s="320">
        <f>IF(ISERROR(R16/X16-1),"         /0",IF(R16/X16&gt;5,"  *  ",(R16/X16-1)))</f>
        <v>0.02141017538208767</v>
      </c>
    </row>
    <row r="17" spans="1:25" ht="18.75" customHeight="1">
      <c r="A17" s="327" t="s">
        <v>302</v>
      </c>
      <c r="B17" s="325">
        <v>53.979</v>
      </c>
      <c r="C17" s="322">
        <v>13.209</v>
      </c>
      <c r="D17" s="321">
        <v>0</v>
      </c>
      <c r="E17" s="322">
        <v>0</v>
      </c>
      <c r="F17" s="321">
        <f t="shared" si="0"/>
        <v>67.188</v>
      </c>
      <c r="G17" s="324">
        <f t="shared" si="1"/>
        <v>0.00139460174051229</v>
      </c>
      <c r="H17" s="325">
        <v>359.58000000000004</v>
      </c>
      <c r="I17" s="322">
        <v>250.543</v>
      </c>
      <c r="J17" s="321"/>
      <c r="K17" s="322"/>
      <c r="L17" s="321">
        <f t="shared" si="2"/>
        <v>610.123</v>
      </c>
      <c r="M17" s="326">
        <f t="shared" si="3"/>
        <v>-0.889877942644352</v>
      </c>
      <c r="N17" s="325">
        <v>195.952</v>
      </c>
      <c r="O17" s="322">
        <v>49.285</v>
      </c>
      <c r="P17" s="321"/>
      <c r="Q17" s="322"/>
      <c r="R17" s="321">
        <f t="shared" si="4"/>
        <v>245.237</v>
      </c>
      <c r="S17" s="324">
        <f t="shared" si="5"/>
        <v>0.00102768173222627</v>
      </c>
      <c r="T17" s="325">
        <v>1803.2719999999997</v>
      </c>
      <c r="U17" s="322">
        <v>1070.0700000000002</v>
      </c>
      <c r="V17" s="321">
        <v>56.257</v>
      </c>
      <c r="W17" s="322"/>
      <c r="X17" s="321">
        <f t="shared" si="6"/>
        <v>2929.5989999999997</v>
      </c>
      <c r="Y17" s="320">
        <f t="shared" si="7"/>
        <v>-0.9162899086188929</v>
      </c>
    </row>
    <row r="18" spans="1:25" ht="18.75" customHeight="1">
      <c r="A18" s="327" t="s">
        <v>290</v>
      </c>
      <c r="B18" s="325">
        <v>23.868</v>
      </c>
      <c r="C18" s="322">
        <v>18.158</v>
      </c>
      <c r="D18" s="321">
        <v>0</v>
      </c>
      <c r="E18" s="322">
        <v>0</v>
      </c>
      <c r="F18" s="321">
        <f t="shared" si="0"/>
        <v>42.025999999999996</v>
      </c>
      <c r="G18" s="324">
        <f t="shared" si="1"/>
        <v>0.0008723214375598245</v>
      </c>
      <c r="H18" s="325">
        <v>12.919</v>
      </c>
      <c r="I18" s="322">
        <v>24.979</v>
      </c>
      <c r="J18" s="321"/>
      <c r="K18" s="322"/>
      <c r="L18" s="321">
        <f t="shared" si="2"/>
        <v>37.897999999999996</v>
      </c>
      <c r="M18" s="326">
        <f t="shared" si="3"/>
        <v>0.10892395377064745</v>
      </c>
      <c r="N18" s="325">
        <v>82.03699999999999</v>
      </c>
      <c r="O18" s="322">
        <v>99.85300000000001</v>
      </c>
      <c r="P18" s="321"/>
      <c r="Q18" s="322"/>
      <c r="R18" s="321">
        <f t="shared" si="4"/>
        <v>181.89</v>
      </c>
      <c r="S18" s="324">
        <f t="shared" si="5"/>
        <v>0.0007622219741500517</v>
      </c>
      <c r="T18" s="325">
        <v>61.578</v>
      </c>
      <c r="U18" s="322">
        <v>137.024</v>
      </c>
      <c r="V18" s="321"/>
      <c r="W18" s="322"/>
      <c r="X18" s="321">
        <f t="shared" si="6"/>
        <v>198.602</v>
      </c>
      <c r="Y18" s="320">
        <f t="shared" si="7"/>
        <v>-0.08414819588926603</v>
      </c>
    </row>
    <row r="19" spans="1:25" ht="18.75" customHeight="1">
      <c r="A19" s="327" t="s">
        <v>298</v>
      </c>
      <c r="B19" s="325">
        <v>32.432</v>
      </c>
      <c r="C19" s="322">
        <v>7.691</v>
      </c>
      <c r="D19" s="321">
        <v>0</v>
      </c>
      <c r="E19" s="322">
        <v>0</v>
      </c>
      <c r="F19" s="321">
        <f t="shared" si="0"/>
        <v>40.123000000000005</v>
      </c>
      <c r="G19" s="324">
        <f t="shared" si="1"/>
        <v>0.0008328214210063495</v>
      </c>
      <c r="H19" s="325">
        <v>43.226</v>
      </c>
      <c r="I19" s="322">
        <v>15.643</v>
      </c>
      <c r="J19" s="321"/>
      <c r="K19" s="322"/>
      <c r="L19" s="321">
        <f t="shared" si="2"/>
        <v>58.869</v>
      </c>
      <c r="M19" s="326">
        <f t="shared" si="3"/>
        <v>-0.3184358490886544</v>
      </c>
      <c r="N19" s="325">
        <v>405.368</v>
      </c>
      <c r="O19" s="322">
        <v>88.652</v>
      </c>
      <c r="P19" s="321"/>
      <c r="Q19" s="322"/>
      <c r="R19" s="321">
        <f t="shared" si="4"/>
        <v>494.02</v>
      </c>
      <c r="S19" s="324">
        <f t="shared" si="5"/>
        <v>0.0020702232100148913</v>
      </c>
      <c r="T19" s="325">
        <v>189.591</v>
      </c>
      <c r="U19" s="322">
        <v>45.292</v>
      </c>
      <c r="V19" s="321"/>
      <c r="W19" s="322"/>
      <c r="X19" s="321">
        <f t="shared" si="6"/>
        <v>234.883</v>
      </c>
      <c r="Y19" s="320">
        <f t="shared" si="7"/>
        <v>1.1032599208967868</v>
      </c>
    </row>
    <row r="20" spans="1:25" ht="18.75" customHeight="1" thickBot="1">
      <c r="A20" s="327" t="s">
        <v>286</v>
      </c>
      <c r="B20" s="325">
        <v>450.934</v>
      </c>
      <c r="C20" s="322">
        <v>509.805</v>
      </c>
      <c r="D20" s="321">
        <v>15.575</v>
      </c>
      <c r="E20" s="322">
        <v>13.965</v>
      </c>
      <c r="F20" s="321">
        <f t="shared" si="0"/>
        <v>990.2790000000001</v>
      </c>
      <c r="G20" s="324">
        <f t="shared" si="1"/>
        <v>0.0205549326813236</v>
      </c>
      <c r="H20" s="325">
        <v>574.5999999999999</v>
      </c>
      <c r="I20" s="322">
        <v>174.11599999999999</v>
      </c>
      <c r="J20" s="321">
        <v>11.25</v>
      </c>
      <c r="K20" s="322">
        <v>9.5</v>
      </c>
      <c r="L20" s="321">
        <f t="shared" si="2"/>
        <v>769.4659999999999</v>
      </c>
      <c r="M20" s="326">
        <f t="shared" si="3"/>
        <v>0.2869691448355096</v>
      </c>
      <c r="N20" s="325">
        <v>2218.32</v>
      </c>
      <c r="O20" s="322">
        <v>1994.9679999999998</v>
      </c>
      <c r="P20" s="321">
        <v>65.803</v>
      </c>
      <c r="Q20" s="322">
        <v>14.165</v>
      </c>
      <c r="R20" s="321">
        <f t="shared" si="4"/>
        <v>4293.256</v>
      </c>
      <c r="S20" s="324">
        <f t="shared" si="5"/>
        <v>0.017991170838702268</v>
      </c>
      <c r="T20" s="325">
        <v>2612.646</v>
      </c>
      <c r="U20" s="322">
        <v>926.2349999999999</v>
      </c>
      <c r="V20" s="321">
        <v>198.68699999999998</v>
      </c>
      <c r="W20" s="322">
        <v>111.212</v>
      </c>
      <c r="X20" s="321">
        <f t="shared" si="6"/>
        <v>3848.78</v>
      </c>
      <c r="Y20" s="320">
        <f t="shared" si="7"/>
        <v>0.11548490690556501</v>
      </c>
    </row>
    <row r="21" spans="1:25" s="328" customFormat="1" ht="18.75" customHeight="1">
      <c r="A21" s="335" t="s">
        <v>63</v>
      </c>
      <c r="B21" s="332">
        <f>SUM(B22:B34)</f>
        <v>3127.639000000001</v>
      </c>
      <c r="C21" s="331">
        <f>SUM(C22:C34)</f>
        <v>5011.036999999999</v>
      </c>
      <c r="D21" s="330">
        <f>SUM(D22:D34)</f>
        <v>0.245</v>
      </c>
      <c r="E21" s="331">
        <f>SUM(E22:E34)</f>
        <v>277.868</v>
      </c>
      <c r="F21" s="330">
        <f t="shared" si="0"/>
        <v>8416.789</v>
      </c>
      <c r="G21" s="333">
        <f t="shared" si="1"/>
        <v>0.17470483700846426</v>
      </c>
      <c r="H21" s="332">
        <f>SUM(H22:H34)</f>
        <v>2540.419</v>
      </c>
      <c r="I21" s="331">
        <f>SUM(I22:I34)</f>
        <v>4440.013</v>
      </c>
      <c r="J21" s="330">
        <f>SUM(J22:J34)</f>
        <v>0.05</v>
      </c>
      <c r="K21" s="331">
        <f>SUM(K22:K34)</f>
        <v>279.24600000000004</v>
      </c>
      <c r="L21" s="330">
        <f t="shared" si="2"/>
        <v>7259.728</v>
      </c>
      <c r="M21" s="334">
        <f t="shared" si="3"/>
        <v>0.15938076467878703</v>
      </c>
      <c r="N21" s="332">
        <f>SUM(N22:N34)</f>
        <v>14559.485000000002</v>
      </c>
      <c r="O21" s="331">
        <f>SUM(O22:O34)</f>
        <v>24817.345</v>
      </c>
      <c r="P21" s="330">
        <f>SUM(P22:P34)</f>
        <v>11.784</v>
      </c>
      <c r="Q21" s="331">
        <f>SUM(Q22:Q34)</f>
        <v>1266.055</v>
      </c>
      <c r="R21" s="330">
        <f t="shared" si="4"/>
        <v>40654.669</v>
      </c>
      <c r="S21" s="333">
        <f t="shared" si="5"/>
        <v>0.17036605675736388</v>
      </c>
      <c r="T21" s="332">
        <f>SUM(T22:T34)</f>
        <v>11136.659000000001</v>
      </c>
      <c r="U21" s="331">
        <f>SUM(U22:U34)</f>
        <v>21589.621999999996</v>
      </c>
      <c r="V21" s="330">
        <f>SUM(V22:V34)</f>
        <v>613.712</v>
      </c>
      <c r="W21" s="331">
        <f>SUM(W22:W34)</f>
        <v>1452.2569999999998</v>
      </c>
      <c r="X21" s="330">
        <f t="shared" si="6"/>
        <v>34792.24999999999</v>
      </c>
      <c r="Y21" s="329">
        <f t="shared" si="7"/>
        <v>0.16849784075476615</v>
      </c>
    </row>
    <row r="22" spans="1:25" ht="18.75" customHeight="1">
      <c r="A22" s="342" t="s">
        <v>303</v>
      </c>
      <c r="B22" s="339">
        <v>688.0709999999999</v>
      </c>
      <c r="C22" s="337">
        <v>2037.61</v>
      </c>
      <c r="D22" s="338">
        <v>0</v>
      </c>
      <c r="E22" s="337">
        <v>0</v>
      </c>
      <c r="F22" s="338">
        <f t="shared" si="0"/>
        <v>2725.6809999999996</v>
      </c>
      <c r="G22" s="340">
        <f t="shared" si="1"/>
        <v>0.056576166379134346</v>
      </c>
      <c r="H22" s="339">
        <v>383.82</v>
      </c>
      <c r="I22" s="337">
        <v>1301.847</v>
      </c>
      <c r="J22" s="338"/>
      <c r="K22" s="337"/>
      <c r="L22" s="338">
        <f t="shared" si="2"/>
        <v>1685.667</v>
      </c>
      <c r="M22" s="341">
        <f t="shared" si="3"/>
        <v>0.6169747642921168</v>
      </c>
      <c r="N22" s="339">
        <v>3442.6100000000006</v>
      </c>
      <c r="O22" s="337">
        <v>9048.150000000001</v>
      </c>
      <c r="P22" s="338">
        <v>0</v>
      </c>
      <c r="Q22" s="337">
        <v>0</v>
      </c>
      <c r="R22" s="338">
        <f t="shared" si="4"/>
        <v>12490.760000000002</v>
      </c>
      <c r="S22" s="340">
        <f t="shared" si="5"/>
        <v>0.05234334897924297</v>
      </c>
      <c r="T22" s="343">
        <v>1954.998</v>
      </c>
      <c r="U22" s="337">
        <v>6713.779000000001</v>
      </c>
      <c r="V22" s="338">
        <v>328.272</v>
      </c>
      <c r="W22" s="337">
        <v>513.8789999999999</v>
      </c>
      <c r="X22" s="338">
        <f t="shared" si="6"/>
        <v>9510.928000000004</v>
      </c>
      <c r="Y22" s="336">
        <f t="shared" si="7"/>
        <v>0.31330612533287994</v>
      </c>
    </row>
    <row r="23" spans="1:25" ht="18.75" customHeight="1">
      <c r="A23" s="342" t="s">
        <v>304</v>
      </c>
      <c r="B23" s="339">
        <v>481.829</v>
      </c>
      <c r="C23" s="337">
        <v>475.495</v>
      </c>
      <c r="D23" s="338">
        <v>0</v>
      </c>
      <c r="E23" s="337">
        <v>0.355</v>
      </c>
      <c r="F23" s="338">
        <f t="shared" si="0"/>
        <v>957.6790000000001</v>
      </c>
      <c r="G23" s="340">
        <f t="shared" si="1"/>
        <v>0.01987826397946165</v>
      </c>
      <c r="H23" s="339">
        <v>589.767</v>
      </c>
      <c r="I23" s="337">
        <v>376.843</v>
      </c>
      <c r="J23" s="338">
        <v>0</v>
      </c>
      <c r="K23" s="337">
        <v>0.08</v>
      </c>
      <c r="L23" s="338">
        <f t="shared" si="2"/>
        <v>966.6900000000002</v>
      </c>
      <c r="M23" s="341">
        <f t="shared" si="3"/>
        <v>-0.009321499136227818</v>
      </c>
      <c r="N23" s="339">
        <v>1986.8119999999997</v>
      </c>
      <c r="O23" s="337">
        <v>2960.463999999999</v>
      </c>
      <c r="P23" s="338">
        <v>0.05</v>
      </c>
      <c r="Q23" s="337">
        <v>55.178999999999995</v>
      </c>
      <c r="R23" s="338">
        <f t="shared" si="4"/>
        <v>5002.504999999999</v>
      </c>
      <c r="S23" s="340">
        <f t="shared" si="5"/>
        <v>0.020963325288886166</v>
      </c>
      <c r="T23" s="343">
        <v>2288.2320000000004</v>
      </c>
      <c r="U23" s="337">
        <v>2271.2200000000003</v>
      </c>
      <c r="V23" s="338">
        <v>0</v>
      </c>
      <c r="W23" s="337">
        <v>13.51</v>
      </c>
      <c r="X23" s="338">
        <f t="shared" si="6"/>
        <v>4572.962000000001</v>
      </c>
      <c r="Y23" s="336">
        <f t="shared" si="7"/>
        <v>0.093931023262384</v>
      </c>
    </row>
    <row r="24" spans="1:25" ht="18.75" customHeight="1">
      <c r="A24" s="342" t="s">
        <v>305</v>
      </c>
      <c r="B24" s="339">
        <v>627.248</v>
      </c>
      <c r="C24" s="337">
        <v>109.238</v>
      </c>
      <c r="D24" s="338">
        <v>0</v>
      </c>
      <c r="E24" s="337">
        <v>10.213</v>
      </c>
      <c r="F24" s="338">
        <f t="shared" si="0"/>
        <v>746.6990000000001</v>
      </c>
      <c r="G24" s="340">
        <f t="shared" si="1"/>
        <v>0.015499013589313366</v>
      </c>
      <c r="H24" s="339">
        <v>325.99</v>
      </c>
      <c r="I24" s="337">
        <v>128.20600000000002</v>
      </c>
      <c r="J24" s="338"/>
      <c r="K24" s="337">
        <v>0.293</v>
      </c>
      <c r="L24" s="338">
        <f t="shared" si="2"/>
        <v>454.48900000000003</v>
      </c>
      <c r="M24" s="341">
        <f t="shared" si="3"/>
        <v>0.6429418533781897</v>
      </c>
      <c r="N24" s="339">
        <v>2074.099</v>
      </c>
      <c r="O24" s="337">
        <v>268.651</v>
      </c>
      <c r="P24" s="338">
        <v>0</v>
      </c>
      <c r="Q24" s="337">
        <v>22.903</v>
      </c>
      <c r="R24" s="338">
        <f t="shared" si="4"/>
        <v>2365.653</v>
      </c>
      <c r="S24" s="340">
        <f t="shared" si="5"/>
        <v>0.0099134240464786</v>
      </c>
      <c r="T24" s="343">
        <v>1568.188</v>
      </c>
      <c r="U24" s="337">
        <v>472.52000000000004</v>
      </c>
      <c r="V24" s="338">
        <v>63.708999999999996</v>
      </c>
      <c r="W24" s="337">
        <v>67.572</v>
      </c>
      <c r="X24" s="338">
        <f t="shared" si="6"/>
        <v>2171.989</v>
      </c>
      <c r="Y24" s="336">
        <f t="shared" si="7"/>
        <v>0.08916435580474835</v>
      </c>
    </row>
    <row r="25" spans="1:25" ht="18.75" customHeight="1">
      <c r="A25" s="342" t="s">
        <v>307</v>
      </c>
      <c r="B25" s="339">
        <v>222.55700000000004</v>
      </c>
      <c r="C25" s="337">
        <v>413.972</v>
      </c>
      <c r="D25" s="338">
        <v>0</v>
      </c>
      <c r="E25" s="337">
        <v>100.751</v>
      </c>
      <c r="F25" s="338">
        <f t="shared" si="0"/>
        <v>737.28</v>
      </c>
      <c r="G25" s="340">
        <f t="shared" si="1"/>
        <v>0.015303506150576011</v>
      </c>
      <c r="H25" s="339">
        <v>179.34499999999997</v>
      </c>
      <c r="I25" s="337">
        <v>351.61799999999994</v>
      </c>
      <c r="J25" s="338"/>
      <c r="K25" s="337">
        <v>63.834</v>
      </c>
      <c r="L25" s="338">
        <f t="shared" si="2"/>
        <v>594.797</v>
      </c>
      <c r="M25" s="341">
        <f t="shared" si="3"/>
        <v>0.23954895535787823</v>
      </c>
      <c r="N25" s="339">
        <v>2084.426</v>
      </c>
      <c r="O25" s="337">
        <v>2213.493</v>
      </c>
      <c r="P25" s="338">
        <v>11.084</v>
      </c>
      <c r="Q25" s="337">
        <v>396.21400000000006</v>
      </c>
      <c r="R25" s="338">
        <f t="shared" si="4"/>
        <v>4705.217</v>
      </c>
      <c r="S25" s="340">
        <f t="shared" si="5"/>
        <v>0.01971752042742528</v>
      </c>
      <c r="T25" s="343">
        <v>690.12</v>
      </c>
      <c r="U25" s="337">
        <v>1521.9199999999998</v>
      </c>
      <c r="V25" s="338"/>
      <c r="W25" s="337">
        <v>164.17700000000002</v>
      </c>
      <c r="X25" s="338">
        <f t="shared" si="6"/>
        <v>2376.217</v>
      </c>
      <c r="Y25" s="336">
        <f t="shared" si="7"/>
        <v>0.9801293400392301</v>
      </c>
    </row>
    <row r="26" spans="1:25" ht="18.75" customHeight="1">
      <c r="A26" s="342" t="s">
        <v>368</v>
      </c>
      <c r="B26" s="339">
        <v>0</v>
      </c>
      <c r="C26" s="337">
        <v>539.9110000000001</v>
      </c>
      <c r="D26" s="338">
        <v>0</v>
      </c>
      <c r="E26" s="337">
        <v>122.082</v>
      </c>
      <c r="F26" s="338">
        <f t="shared" si="0"/>
        <v>661.993</v>
      </c>
      <c r="G26" s="340">
        <f t="shared" si="1"/>
        <v>0.013740795826739186</v>
      </c>
      <c r="H26" s="339">
        <v>25.523000000000003</v>
      </c>
      <c r="I26" s="337">
        <v>679.442</v>
      </c>
      <c r="J26" s="338"/>
      <c r="K26" s="337">
        <v>57.951</v>
      </c>
      <c r="L26" s="338">
        <f t="shared" si="2"/>
        <v>762.916</v>
      </c>
      <c r="M26" s="341">
        <f t="shared" si="3"/>
        <v>-0.13228586109086715</v>
      </c>
      <c r="N26" s="339">
        <v>0</v>
      </c>
      <c r="O26" s="337">
        <v>3045.737</v>
      </c>
      <c r="P26" s="338"/>
      <c r="Q26" s="337">
        <v>436.7540000000001</v>
      </c>
      <c r="R26" s="338">
        <f t="shared" si="4"/>
        <v>3482.491</v>
      </c>
      <c r="S26" s="340">
        <f t="shared" si="5"/>
        <v>0.014593606932650438</v>
      </c>
      <c r="T26" s="343">
        <v>25.523000000000003</v>
      </c>
      <c r="U26" s="337">
        <v>2691.1939999999995</v>
      </c>
      <c r="V26" s="338"/>
      <c r="W26" s="337">
        <v>222.31699999999998</v>
      </c>
      <c r="X26" s="338">
        <f t="shared" si="6"/>
        <v>2939.0339999999997</v>
      </c>
      <c r="Y26" s="336">
        <f t="shared" si="7"/>
        <v>0.18491007589568564</v>
      </c>
    </row>
    <row r="27" spans="1:25" ht="18.75" customHeight="1">
      <c r="A27" s="342" t="s">
        <v>309</v>
      </c>
      <c r="B27" s="339">
        <v>323.637</v>
      </c>
      <c r="C27" s="337">
        <v>338.296</v>
      </c>
      <c r="D27" s="338">
        <v>0</v>
      </c>
      <c r="E27" s="337">
        <v>0</v>
      </c>
      <c r="F27" s="338">
        <f t="shared" si="0"/>
        <v>661.933</v>
      </c>
      <c r="G27" s="340">
        <f t="shared" si="1"/>
        <v>0.01373955042422042</v>
      </c>
      <c r="H27" s="339">
        <v>252.861</v>
      </c>
      <c r="I27" s="337">
        <v>376.37100000000004</v>
      </c>
      <c r="J27" s="338"/>
      <c r="K27" s="337"/>
      <c r="L27" s="338">
        <f t="shared" si="2"/>
        <v>629.232</v>
      </c>
      <c r="M27" s="341">
        <f t="shared" si="3"/>
        <v>0.05196970274874779</v>
      </c>
      <c r="N27" s="339">
        <v>1362.27</v>
      </c>
      <c r="O27" s="337">
        <v>1662.2170000000003</v>
      </c>
      <c r="P27" s="338"/>
      <c r="Q27" s="337"/>
      <c r="R27" s="338">
        <f t="shared" si="4"/>
        <v>3024.487</v>
      </c>
      <c r="S27" s="340">
        <f t="shared" si="5"/>
        <v>0.012674311132723997</v>
      </c>
      <c r="T27" s="343">
        <v>1221.773</v>
      </c>
      <c r="U27" s="337">
        <v>1648.817</v>
      </c>
      <c r="V27" s="338"/>
      <c r="W27" s="337"/>
      <c r="X27" s="338">
        <f t="shared" si="6"/>
        <v>2870.59</v>
      </c>
      <c r="Y27" s="336">
        <f t="shared" si="7"/>
        <v>0.05361162687809817</v>
      </c>
    </row>
    <row r="28" spans="1:25" ht="18.75" customHeight="1">
      <c r="A28" s="342" t="s">
        <v>308</v>
      </c>
      <c r="B28" s="339">
        <v>238.512</v>
      </c>
      <c r="C28" s="337">
        <v>297.298</v>
      </c>
      <c r="D28" s="338">
        <v>0</v>
      </c>
      <c r="E28" s="337">
        <v>0</v>
      </c>
      <c r="F28" s="338">
        <f>SUM(B28:E28)</f>
        <v>535.81</v>
      </c>
      <c r="G28" s="340">
        <f>F28/$F$9</f>
        <v>0.011121652059651871</v>
      </c>
      <c r="H28" s="339">
        <v>141.40699999999998</v>
      </c>
      <c r="I28" s="337">
        <v>252.39200000000002</v>
      </c>
      <c r="J28" s="338"/>
      <c r="K28" s="337">
        <v>59.518</v>
      </c>
      <c r="L28" s="338">
        <f>SUM(H28:K28)</f>
        <v>453.317</v>
      </c>
      <c r="M28" s="341">
        <f>IF(ISERROR(F28/L28-1),"         /0",(F28/L28-1))</f>
        <v>0.1819764094441636</v>
      </c>
      <c r="N28" s="339">
        <v>895.2210000000001</v>
      </c>
      <c r="O28" s="337">
        <v>1470.599</v>
      </c>
      <c r="P28" s="338"/>
      <c r="Q28" s="337">
        <v>25.033</v>
      </c>
      <c r="R28" s="338">
        <f>SUM(N28:Q28)</f>
        <v>2390.853</v>
      </c>
      <c r="S28" s="340">
        <f>R28/$R$9</f>
        <v>0.010019026299205971</v>
      </c>
      <c r="T28" s="343">
        <v>975.5190000000002</v>
      </c>
      <c r="U28" s="337">
        <v>1489.996</v>
      </c>
      <c r="V28" s="338"/>
      <c r="W28" s="337">
        <v>275.73900000000003</v>
      </c>
      <c r="X28" s="338">
        <f>SUM(T28:W28)</f>
        <v>2741.2540000000004</v>
      </c>
      <c r="Y28" s="336">
        <f>IF(ISERROR(R28/X28-1),"         /0",IF(R28/X28&gt;5,"  *  ",(R28/X28-1)))</f>
        <v>-0.12782507567704426</v>
      </c>
    </row>
    <row r="29" spans="1:25" ht="18.75" customHeight="1">
      <c r="A29" s="342" t="s">
        <v>312</v>
      </c>
      <c r="B29" s="339">
        <v>19.183</v>
      </c>
      <c r="C29" s="337">
        <v>475.518</v>
      </c>
      <c r="D29" s="338">
        <v>0</v>
      </c>
      <c r="E29" s="337">
        <v>0</v>
      </c>
      <c r="F29" s="338">
        <f t="shared" si="0"/>
        <v>494.70099999999996</v>
      </c>
      <c r="G29" s="340">
        <f t="shared" si="1"/>
        <v>0.010268364523920496</v>
      </c>
      <c r="H29" s="339">
        <v>101.24199999999999</v>
      </c>
      <c r="I29" s="337">
        <v>654.711</v>
      </c>
      <c r="J29" s="338"/>
      <c r="K29" s="337"/>
      <c r="L29" s="338">
        <f t="shared" si="2"/>
        <v>755.953</v>
      </c>
      <c r="M29" s="341">
        <f t="shared" si="3"/>
        <v>-0.345592913845173</v>
      </c>
      <c r="N29" s="339">
        <v>242.39500000000007</v>
      </c>
      <c r="O29" s="337">
        <v>2619.8189999999995</v>
      </c>
      <c r="P29" s="338">
        <v>0</v>
      </c>
      <c r="Q29" s="337"/>
      <c r="R29" s="338">
        <f t="shared" si="4"/>
        <v>2862.2139999999995</v>
      </c>
      <c r="S29" s="340">
        <f t="shared" si="5"/>
        <v>0.011994295483643499</v>
      </c>
      <c r="T29" s="343">
        <v>254.22599999999994</v>
      </c>
      <c r="U29" s="337">
        <v>3351.156</v>
      </c>
      <c r="V29" s="338">
        <v>0</v>
      </c>
      <c r="W29" s="337">
        <v>0</v>
      </c>
      <c r="X29" s="338">
        <f t="shared" si="6"/>
        <v>3605.382</v>
      </c>
      <c r="Y29" s="336">
        <f t="shared" si="7"/>
        <v>-0.20612739509988143</v>
      </c>
    </row>
    <row r="30" spans="1:25" ht="18.75" customHeight="1">
      <c r="A30" s="342" t="s">
        <v>310</v>
      </c>
      <c r="B30" s="339">
        <v>195.05200000000002</v>
      </c>
      <c r="C30" s="337">
        <v>55.609</v>
      </c>
      <c r="D30" s="338">
        <v>0</v>
      </c>
      <c r="E30" s="337">
        <v>0</v>
      </c>
      <c r="F30" s="338">
        <f t="shared" si="0"/>
        <v>250.66100000000003</v>
      </c>
      <c r="G30" s="340">
        <f t="shared" si="1"/>
        <v>0.00520289734593307</v>
      </c>
      <c r="H30" s="339">
        <v>28.735</v>
      </c>
      <c r="I30" s="337">
        <v>16.131999999999998</v>
      </c>
      <c r="J30" s="338">
        <v>0.05</v>
      </c>
      <c r="K30" s="337">
        <v>0.05</v>
      </c>
      <c r="L30" s="338">
        <f t="shared" si="2"/>
        <v>44.96699999999999</v>
      </c>
      <c r="M30" s="341">
        <f t="shared" si="3"/>
        <v>4.5743322881224024</v>
      </c>
      <c r="N30" s="339">
        <v>916.042</v>
      </c>
      <c r="O30" s="337">
        <v>160.109</v>
      </c>
      <c r="P30" s="338">
        <v>0</v>
      </c>
      <c r="Q30" s="337">
        <v>0.03</v>
      </c>
      <c r="R30" s="338">
        <f t="shared" si="4"/>
        <v>1076.181</v>
      </c>
      <c r="S30" s="340">
        <f t="shared" si="5"/>
        <v>0.004509807061206097</v>
      </c>
      <c r="T30" s="343">
        <v>77.932</v>
      </c>
      <c r="U30" s="337">
        <v>142.66100000000003</v>
      </c>
      <c r="V30" s="338">
        <v>217.002</v>
      </c>
      <c r="W30" s="337">
        <v>0.05</v>
      </c>
      <c r="X30" s="338">
        <f t="shared" si="6"/>
        <v>437.64500000000004</v>
      </c>
      <c r="Y30" s="336">
        <f t="shared" si="7"/>
        <v>1.459027293811194</v>
      </c>
    </row>
    <row r="31" spans="1:25" ht="18.75" customHeight="1">
      <c r="A31" s="342" t="s">
        <v>311</v>
      </c>
      <c r="B31" s="339">
        <v>73.155</v>
      </c>
      <c r="C31" s="337">
        <v>21.271</v>
      </c>
      <c r="D31" s="338">
        <v>0</v>
      </c>
      <c r="E31" s="337">
        <v>0</v>
      </c>
      <c r="F31" s="338">
        <f t="shared" si="0"/>
        <v>94.426</v>
      </c>
      <c r="G31" s="340">
        <f t="shared" si="1"/>
        <v>0.001959972970614001</v>
      </c>
      <c r="H31" s="339">
        <v>99.01500000000001</v>
      </c>
      <c r="I31" s="337">
        <v>112.524</v>
      </c>
      <c r="J31" s="338"/>
      <c r="K31" s="337"/>
      <c r="L31" s="338">
        <f t="shared" si="2"/>
        <v>211.53900000000002</v>
      </c>
      <c r="M31" s="341">
        <f t="shared" si="3"/>
        <v>-0.5536236816851738</v>
      </c>
      <c r="N31" s="339">
        <v>364.201</v>
      </c>
      <c r="O31" s="337">
        <v>83.56700000000001</v>
      </c>
      <c r="P31" s="338"/>
      <c r="Q31" s="337">
        <v>24.436</v>
      </c>
      <c r="R31" s="338">
        <f t="shared" si="4"/>
        <v>472.204</v>
      </c>
      <c r="S31" s="340">
        <f t="shared" si="5"/>
        <v>0.001978801831225197</v>
      </c>
      <c r="T31" s="343">
        <v>445.212</v>
      </c>
      <c r="U31" s="337">
        <v>355.3179999999999</v>
      </c>
      <c r="V31" s="338"/>
      <c r="W31" s="337"/>
      <c r="X31" s="338">
        <f t="shared" si="6"/>
        <v>800.53</v>
      </c>
      <c r="Y31" s="336">
        <f t="shared" si="7"/>
        <v>-0.41013578504240933</v>
      </c>
    </row>
    <row r="32" spans="1:25" ht="18.75" customHeight="1">
      <c r="A32" s="342" t="s">
        <v>306</v>
      </c>
      <c r="B32" s="339">
        <v>39.791000000000004</v>
      </c>
      <c r="C32" s="337">
        <v>22.963</v>
      </c>
      <c r="D32" s="338">
        <v>0</v>
      </c>
      <c r="E32" s="337">
        <v>0</v>
      </c>
      <c r="F32" s="338">
        <f t="shared" si="0"/>
        <v>62.754000000000005</v>
      </c>
      <c r="G32" s="340">
        <f t="shared" si="1"/>
        <v>0.0013025664943756064</v>
      </c>
      <c r="H32" s="339">
        <v>6.968999999999999</v>
      </c>
      <c r="I32" s="337">
        <v>0.549</v>
      </c>
      <c r="J32" s="338"/>
      <c r="K32" s="337"/>
      <c r="L32" s="338">
        <f t="shared" si="2"/>
        <v>7.518</v>
      </c>
      <c r="M32" s="341">
        <f t="shared" si="3"/>
        <v>7.3471667996807675</v>
      </c>
      <c r="N32" s="339">
        <v>224.914</v>
      </c>
      <c r="O32" s="337">
        <v>109.108</v>
      </c>
      <c r="P32" s="338"/>
      <c r="Q32" s="337">
        <v>10.11</v>
      </c>
      <c r="R32" s="338">
        <f t="shared" si="4"/>
        <v>344.132</v>
      </c>
      <c r="S32" s="340">
        <f t="shared" si="5"/>
        <v>0.0014421077156974306</v>
      </c>
      <c r="T32" s="343">
        <v>24.374</v>
      </c>
      <c r="U32" s="337">
        <v>1.298</v>
      </c>
      <c r="V32" s="338"/>
      <c r="W32" s="337"/>
      <c r="X32" s="338">
        <f t="shared" si="6"/>
        <v>25.671999999999997</v>
      </c>
      <c r="Y32" s="336" t="str">
        <f t="shared" si="7"/>
        <v>  *  </v>
      </c>
    </row>
    <row r="33" spans="1:25" ht="18.75" customHeight="1">
      <c r="A33" s="342" t="s">
        <v>313</v>
      </c>
      <c r="B33" s="339">
        <v>12.101</v>
      </c>
      <c r="C33" s="337">
        <v>0</v>
      </c>
      <c r="D33" s="338">
        <v>0</v>
      </c>
      <c r="E33" s="337">
        <v>39.692</v>
      </c>
      <c r="F33" s="338">
        <f t="shared" si="0"/>
        <v>51.793</v>
      </c>
      <c r="G33" s="340">
        <f t="shared" si="1"/>
        <v>0.0010750522109060105</v>
      </c>
      <c r="H33" s="339">
        <v>4.294</v>
      </c>
      <c r="I33" s="337">
        <v>17.844</v>
      </c>
      <c r="J33" s="338"/>
      <c r="K33" s="337"/>
      <c r="L33" s="338">
        <f t="shared" si="2"/>
        <v>22.138</v>
      </c>
      <c r="M33" s="341">
        <f t="shared" si="3"/>
        <v>1.339551901707471</v>
      </c>
      <c r="N33" s="339">
        <v>22.307000000000002</v>
      </c>
      <c r="O33" s="337">
        <v>3.543</v>
      </c>
      <c r="P33" s="338"/>
      <c r="Q33" s="337">
        <v>78.207</v>
      </c>
      <c r="R33" s="338">
        <f t="shared" si="4"/>
        <v>104.05699999999999</v>
      </c>
      <c r="S33" s="340">
        <f t="shared" si="5"/>
        <v>0.00043605768301793356</v>
      </c>
      <c r="T33" s="343">
        <v>11.602999999999998</v>
      </c>
      <c r="U33" s="337">
        <v>60.497</v>
      </c>
      <c r="V33" s="338"/>
      <c r="W33" s="337"/>
      <c r="X33" s="338">
        <f t="shared" si="6"/>
        <v>72.1</v>
      </c>
      <c r="Y33" s="336">
        <f t="shared" si="7"/>
        <v>0.4432316227461859</v>
      </c>
    </row>
    <row r="34" spans="1:25" ht="18.75" customHeight="1" thickBot="1">
      <c r="A34" s="342" t="s">
        <v>286</v>
      </c>
      <c r="B34" s="339">
        <v>206.50300000000004</v>
      </c>
      <c r="C34" s="337">
        <v>223.85599999999997</v>
      </c>
      <c r="D34" s="338">
        <v>0.245</v>
      </c>
      <c r="E34" s="337">
        <v>4.775</v>
      </c>
      <c r="F34" s="338">
        <f t="shared" si="0"/>
        <v>435.379</v>
      </c>
      <c r="G34" s="340">
        <f t="shared" si="1"/>
        <v>0.00903703505361821</v>
      </c>
      <c r="H34" s="339">
        <v>401.4509999999999</v>
      </c>
      <c r="I34" s="337">
        <v>171.534</v>
      </c>
      <c r="J34" s="338">
        <v>0</v>
      </c>
      <c r="K34" s="337">
        <v>97.52</v>
      </c>
      <c r="L34" s="338">
        <f t="shared" si="2"/>
        <v>670.5049999999999</v>
      </c>
      <c r="M34" s="341">
        <f t="shared" si="3"/>
        <v>-0.3506700173749635</v>
      </c>
      <c r="N34" s="339">
        <v>944.1879999999999</v>
      </c>
      <c r="O34" s="337">
        <v>1171.8879999999997</v>
      </c>
      <c r="P34" s="338">
        <v>0.6499999999999999</v>
      </c>
      <c r="Q34" s="337">
        <v>217.18899999999994</v>
      </c>
      <c r="R34" s="338">
        <f t="shared" si="4"/>
        <v>2333.9149999999995</v>
      </c>
      <c r="S34" s="340">
        <f t="shared" si="5"/>
        <v>0.009780423875960294</v>
      </c>
      <c r="T34" s="343">
        <v>1598.9590000000003</v>
      </c>
      <c r="U34" s="337">
        <v>869.2460000000001</v>
      </c>
      <c r="V34" s="338">
        <v>4.728999999999999</v>
      </c>
      <c r="W34" s="337">
        <v>195.01299999999998</v>
      </c>
      <c r="X34" s="338">
        <f t="shared" si="6"/>
        <v>2667.947</v>
      </c>
      <c r="Y34" s="336">
        <f t="shared" si="7"/>
        <v>-0.12520188744379124</v>
      </c>
    </row>
    <row r="35" spans="1:25" s="328" customFormat="1" ht="18.75" customHeight="1">
      <c r="A35" s="335" t="s">
        <v>62</v>
      </c>
      <c r="B35" s="332">
        <f>SUM(B36:B42)</f>
        <v>2610.877</v>
      </c>
      <c r="C35" s="331">
        <f>SUM(C36:C42)</f>
        <v>1159.8500000000001</v>
      </c>
      <c r="D35" s="330">
        <f>SUM(D36:D42)</f>
        <v>256.478</v>
      </c>
      <c r="E35" s="331">
        <f>SUM(E36:E42)</f>
        <v>21.603</v>
      </c>
      <c r="F35" s="330">
        <f t="shared" si="0"/>
        <v>4048.808</v>
      </c>
      <c r="G35" s="333">
        <f t="shared" si="1"/>
        <v>0.08403992801988575</v>
      </c>
      <c r="H35" s="332">
        <f>SUM(H36:H42)</f>
        <v>2855.307</v>
      </c>
      <c r="I35" s="412">
        <f>SUM(I36:I42)</f>
        <v>1019.81</v>
      </c>
      <c r="J35" s="330">
        <f>SUM(J36:J42)</f>
        <v>0.17500000000000002</v>
      </c>
      <c r="K35" s="331">
        <f>SUM(K36:K42)</f>
        <v>0</v>
      </c>
      <c r="L35" s="330">
        <f t="shared" si="2"/>
        <v>3875.292</v>
      </c>
      <c r="M35" s="334">
        <f t="shared" si="3"/>
        <v>0.044774948571617346</v>
      </c>
      <c r="N35" s="332">
        <f>SUM(N36:N42)</f>
        <v>12542.400000000001</v>
      </c>
      <c r="O35" s="331">
        <f>SUM(O36:O42)</f>
        <v>5916.588999999999</v>
      </c>
      <c r="P35" s="330">
        <f>SUM(P36:P42)</f>
        <v>1380.5240000000001</v>
      </c>
      <c r="Q35" s="331">
        <f>SUM(Q36:Q42)</f>
        <v>112.895</v>
      </c>
      <c r="R35" s="330">
        <f t="shared" si="4"/>
        <v>19952.408000000003</v>
      </c>
      <c r="S35" s="333">
        <f t="shared" si="5"/>
        <v>0.08361187429109511</v>
      </c>
      <c r="T35" s="332">
        <f>SUM(T36:T42)</f>
        <v>14682.116000000002</v>
      </c>
      <c r="U35" s="331">
        <f>SUM(U36:U42)</f>
        <v>4432.124000000001</v>
      </c>
      <c r="V35" s="330">
        <f>SUM(V36:V42)</f>
        <v>296.50499999999994</v>
      </c>
      <c r="W35" s="331">
        <f>SUM(W36:W42)</f>
        <v>142.355</v>
      </c>
      <c r="X35" s="330">
        <f t="shared" si="6"/>
        <v>19553.100000000002</v>
      </c>
      <c r="Y35" s="329">
        <f t="shared" si="7"/>
        <v>0.020421723409587367</v>
      </c>
    </row>
    <row r="36" spans="1:25" ht="18.75" customHeight="1">
      <c r="A36" s="342" t="s">
        <v>369</v>
      </c>
      <c r="B36" s="339">
        <v>1514.593</v>
      </c>
      <c r="C36" s="337">
        <v>15.51</v>
      </c>
      <c r="D36" s="338">
        <v>0</v>
      </c>
      <c r="E36" s="337">
        <v>0</v>
      </c>
      <c r="F36" s="338">
        <f t="shared" si="0"/>
        <v>1530.103</v>
      </c>
      <c r="G36" s="340">
        <f t="shared" si="1"/>
        <v>0.031759902169480804</v>
      </c>
      <c r="H36" s="339">
        <v>1846.1200000000001</v>
      </c>
      <c r="I36" s="386"/>
      <c r="J36" s="338"/>
      <c r="K36" s="337"/>
      <c r="L36" s="338">
        <f t="shared" si="2"/>
        <v>1846.1200000000001</v>
      </c>
      <c r="M36" s="341">
        <f t="shared" si="3"/>
        <v>-0.1711790132819102</v>
      </c>
      <c r="N36" s="339">
        <v>6602.256000000001</v>
      </c>
      <c r="O36" s="337">
        <v>370.913</v>
      </c>
      <c r="P36" s="338"/>
      <c r="Q36" s="337"/>
      <c r="R36" s="338">
        <f t="shared" si="4"/>
        <v>6973.169000000002</v>
      </c>
      <c r="S36" s="340">
        <f t="shared" si="5"/>
        <v>0.029221522025740524</v>
      </c>
      <c r="T36" s="339">
        <v>8804.150000000001</v>
      </c>
      <c r="U36" s="337">
        <v>18.61</v>
      </c>
      <c r="V36" s="338"/>
      <c r="W36" s="337"/>
      <c r="X36" s="321">
        <f t="shared" si="6"/>
        <v>8822.760000000002</v>
      </c>
      <c r="Y36" s="336">
        <f t="shared" si="7"/>
        <v>-0.2096385938187143</v>
      </c>
    </row>
    <row r="37" spans="1:25" ht="18.75" customHeight="1">
      <c r="A37" s="342" t="s">
        <v>318</v>
      </c>
      <c r="B37" s="339">
        <v>331.98199999999997</v>
      </c>
      <c r="C37" s="337">
        <v>582.067</v>
      </c>
      <c r="D37" s="338">
        <v>0</v>
      </c>
      <c r="E37" s="337">
        <v>0</v>
      </c>
      <c r="F37" s="338">
        <f t="shared" si="0"/>
        <v>914.049</v>
      </c>
      <c r="G37" s="340">
        <f t="shared" si="1"/>
        <v>0.018972648781233524</v>
      </c>
      <c r="H37" s="339">
        <v>172.243</v>
      </c>
      <c r="I37" s="386">
        <v>477.37699999999995</v>
      </c>
      <c r="J37" s="338"/>
      <c r="K37" s="337"/>
      <c r="L37" s="338">
        <f t="shared" si="2"/>
        <v>649.6199999999999</v>
      </c>
      <c r="M37" s="341">
        <f t="shared" si="3"/>
        <v>0.4070518149071767</v>
      </c>
      <c r="N37" s="339">
        <v>1931.2140000000002</v>
      </c>
      <c r="O37" s="337">
        <v>2907.712</v>
      </c>
      <c r="P37" s="338"/>
      <c r="Q37" s="337"/>
      <c r="R37" s="338">
        <f t="shared" si="4"/>
        <v>4838.926</v>
      </c>
      <c r="S37" s="340">
        <f t="shared" si="5"/>
        <v>0.020277836761152423</v>
      </c>
      <c r="T37" s="339">
        <v>1186.493</v>
      </c>
      <c r="U37" s="337">
        <v>2211.169</v>
      </c>
      <c r="V37" s="338"/>
      <c r="W37" s="337"/>
      <c r="X37" s="321">
        <f t="shared" si="6"/>
        <v>3397.662</v>
      </c>
      <c r="Y37" s="336">
        <f t="shared" si="7"/>
        <v>0.4241928714510157</v>
      </c>
    </row>
    <row r="38" spans="1:25" ht="18.75" customHeight="1">
      <c r="A38" s="342" t="s">
        <v>320</v>
      </c>
      <c r="B38" s="339">
        <v>64.87899999999999</v>
      </c>
      <c r="C38" s="337">
        <v>200.245</v>
      </c>
      <c r="D38" s="338">
        <v>256.478</v>
      </c>
      <c r="E38" s="337">
        <v>21.603</v>
      </c>
      <c r="F38" s="338">
        <f t="shared" si="0"/>
        <v>543.205</v>
      </c>
      <c r="G38" s="340">
        <f t="shared" si="1"/>
        <v>0.011275147920089577</v>
      </c>
      <c r="H38" s="339">
        <v>0.634</v>
      </c>
      <c r="I38" s="386"/>
      <c r="J38" s="338"/>
      <c r="K38" s="337"/>
      <c r="L38" s="338">
        <f t="shared" si="2"/>
        <v>0.634</v>
      </c>
      <c r="M38" s="341" t="s">
        <v>51</v>
      </c>
      <c r="N38" s="339">
        <v>330.447</v>
      </c>
      <c r="O38" s="337">
        <v>913.703</v>
      </c>
      <c r="P38" s="338">
        <v>1380.4340000000002</v>
      </c>
      <c r="Q38" s="337">
        <v>112.815</v>
      </c>
      <c r="R38" s="338">
        <f t="shared" si="4"/>
        <v>2737.3990000000003</v>
      </c>
      <c r="S38" s="340">
        <f t="shared" si="5"/>
        <v>0.01147125004022419</v>
      </c>
      <c r="T38" s="339">
        <v>2.2880000000000003</v>
      </c>
      <c r="U38" s="337"/>
      <c r="V38" s="338">
        <v>296.22999999999996</v>
      </c>
      <c r="W38" s="337">
        <v>142.355</v>
      </c>
      <c r="X38" s="321">
        <f t="shared" si="6"/>
        <v>440.87299999999993</v>
      </c>
      <c r="Y38" s="336" t="str">
        <f t="shared" si="7"/>
        <v>  *  </v>
      </c>
    </row>
    <row r="39" spans="1:25" ht="18.75" customHeight="1">
      <c r="A39" s="342" t="s">
        <v>370</v>
      </c>
      <c r="B39" s="339">
        <v>249.784</v>
      </c>
      <c r="C39" s="337">
        <v>83.619</v>
      </c>
      <c r="D39" s="338">
        <v>0</v>
      </c>
      <c r="E39" s="337">
        <v>0</v>
      </c>
      <c r="F39" s="338">
        <f t="shared" si="0"/>
        <v>333.403</v>
      </c>
      <c r="G39" s="340">
        <f t="shared" si="1"/>
        <v>0.006920348932726365</v>
      </c>
      <c r="H39" s="339">
        <v>364.227</v>
      </c>
      <c r="I39" s="386">
        <v>90.804</v>
      </c>
      <c r="J39" s="338"/>
      <c r="K39" s="337"/>
      <c r="L39" s="338">
        <f t="shared" si="2"/>
        <v>455.03099999999995</v>
      </c>
      <c r="M39" s="341">
        <f>IF(ISERROR(F39/L39-1),"         /0",(F39/L39-1))</f>
        <v>-0.26729607433339697</v>
      </c>
      <c r="N39" s="339">
        <v>1318.719</v>
      </c>
      <c r="O39" s="337">
        <v>395.951</v>
      </c>
      <c r="P39" s="338"/>
      <c r="Q39" s="337"/>
      <c r="R39" s="338">
        <f t="shared" si="4"/>
        <v>1714.67</v>
      </c>
      <c r="S39" s="340">
        <f t="shared" si="5"/>
        <v>0.00718543709063648</v>
      </c>
      <c r="T39" s="339">
        <v>1756.2959999999998</v>
      </c>
      <c r="U39" s="337">
        <v>362.19499999999994</v>
      </c>
      <c r="V39" s="338"/>
      <c r="W39" s="337"/>
      <c r="X39" s="321">
        <f t="shared" si="6"/>
        <v>2118.491</v>
      </c>
      <c r="Y39" s="336">
        <f t="shared" si="7"/>
        <v>-0.19061728371751396</v>
      </c>
    </row>
    <row r="40" spans="1:25" ht="18.75" customHeight="1">
      <c r="A40" s="342" t="s">
        <v>319</v>
      </c>
      <c r="B40" s="339">
        <v>23.187</v>
      </c>
      <c r="C40" s="337">
        <v>273.807</v>
      </c>
      <c r="D40" s="338">
        <v>0</v>
      </c>
      <c r="E40" s="337">
        <v>0</v>
      </c>
      <c r="F40" s="338">
        <f t="shared" si="0"/>
        <v>296.994</v>
      </c>
      <c r="G40" s="340">
        <f t="shared" si="1"/>
        <v>0.006164617927631528</v>
      </c>
      <c r="H40" s="339">
        <v>41.402</v>
      </c>
      <c r="I40" s="386">
        <v>273.807</v>
      </c>
      <c r="J40" s="338"/>
      <c r="K40" s="337"/>
      <c r="L40" s="338">
        <f t="shared" si="2"/>
        <v>315.209</v>
      </c>
      <c r="M40" s="341">
        <f>IF(ISERROR(F40/L40-1),"         /0",(F40/L40-1))</f>
        <v>-0.057787055572651735</v>
      </c>
      <c r="N40" s="339">
        <v>149.122</v>
      </c>
      <c r="O40" s="337">
        <v>1277.83</v>
      </c>
      <c r="P40" s="338"/>
      <c r="Q40" s="337"/>
      <c r="R40" s="338">
        <f t="shared" si="4"/>
        <v>1426.952</v>
      </c>
      <c r="S40" s="340">
        <f t="shared" si="5"/>
        <v>0.005979735941818488</v>
      </c>
      <c r="T40" s="339">
        <v>227.25</v>
      </c>
      <c r="U40" s="337">
        <v>1266.873</v>
      </c>
      <c r="V40" s="338"/>
      <c r="W40" s="337"/>
      <c r="X40" s="321">
        <f t="shared" si="6"/>
        <v>1494.123</v>
      </c>
      <c r="Y40" s="336">
        <f t="shared" si="7"/>
        <v>-0.04495680743820962</v>
      </c>
    </row>
    <row r="41" spans="1:25" ht="18.75" customHeight="1">
      <c r="A41" s="342" t="s">
        <v>321</v>
      </c>
      <c r="B41" s="339">
        <v>69.449</v>
      </c>
      <c r="C41" s="337">
        <v>0.364</v>
      </c>
      <c r="D41" s="338">
        <v>0</v>
      </c>
      <c r="E41" s="337">
        <v>0</v>
      </c>
      <c r="F41" s="338">
        <f t="shared" si="0"/>
        <v>69.813</v>
      </c>
      <c r="G41" s="340">
        <f t="shared" si="1"/>
        <v>0.0014490881007082292</v>
      </c>
      <c r="H41" s="339">
        <v>79.95900000000002</v>
      </c>
      <c r="I41" s="386">
        <v>125.507</v>
      </c>
      <c r="J41" s="338"/>
      <c r="K41" s="337"/>
      <c r="L41" s="338">
        <f t="shared" si="2"/>
        <v>205.466</v>
      </c>
      <c r="M41" s="341">
        <f>IF(ISERROR(F41/L41-1),"         /0",(F41/L41-1))</f>
        <v>-0.6602211558116671</v>
      </c>
      <c r="N41" s="339">
        <v>567.7149999999999</v>
      </c>
      <c r="O41" s="337">
        <v>27.994</v>
      </c>
      <c r="P41" s="338"/>
      <c r="Q41" s="337"/>
      <c r="R41" s="338">
        <f t="shared" si="4"/>
        <v>595.709</v>
      </c>
      <c r="S41" s="340">
        <f t="shared" si="5"/>
        <v>0.00249635763372892</v>
      </c>
      <c r="T41" s="339">
        <v>596.109</v>
      </c>
      <c r="U41" s="337">
        <v>329.7</v>
      </c>
      <c r="V41" s="338"/>
      <c r="W41" s="337"/>
      <c r="X41" s="321">
        <f t="shared" si="6"/>
        <v>925.809</v>
      </c>
      <c r="Y41" s="336">
        <f t="shared" si="7"/>
        <v>-0.35655302551606216</v>
      </c>
    </row>
    <row r="42" spans="1:25" ht="18.75" customHeight="1" thickBot="1">
      <c r="A42" s="342" t="s">
        <v>286</v>
      </c>
      <c r="B42" s="339">
        <v>357.00300000000004</v>
      </c>
      <c r="C42" s="337">
        <v>4.238</v>
      </c>
      <c r="D42" s="338">
        <v>0</v>
      </c>
      <c r="E42" s="337">
        <v>0</v>
      </c>
      <c r="F42" s="338">
        <f t="shared" si="0"/>
        <v>361.24100000000004</v>
      </c>
      <c r="G42" s="340">
        <f t="shared" si="1"/>
        <v>0.00749817418801572</v>
      </c>
      <c r="H42" s="339">
        <v>350.722</v>
      </c>
      <c r="I42" s="386">
        <v>52.315</v>
      </c>
      <c r="J42" s="338">
        <v>0.17500000000000002</v>
      </c>
      <c r="K42" s="337">
        <v>0</v>
      </c>
      <c r="L42" s="338">
        <f t="shared" si="2"/>
        <v>403.212</v>
      </c>
      <c r="M42" s="341" t="s">
        <v>51</v>
      </c>
      <c r="N42" s="339">
        <v>1642.9270000000004</v>
      </c>
      <c r="O42" s="337">
        <v>22.485999999999997</v>
      </c>
      <c r="P42" s="338">
        <v>0.09</v>
      </c>
      <c r="Q42" s="337">
        <v>0.08</v>
      </c>
      <c r="R42" s="338">
        <f t="shared" si="4"/>
        <v>1665.5830000000003</v>
      </c>
      <c r="S42" s="340">
        <f t="shared" si="5"/>
        <v>0.006979734797794085</v>
      </c>
      <c r="T42" s="339">
        <v>2109.5299999999997</v>
      </c>
      <c r="U42" s="337">
        <v>243.577</v>
      </c>
      <c r="V42" s="338">
        <v>0.275</v>
      </c>
      <c r="W42" s="337">
        <v>0</v>
      </c>
      <c r="X42" s="321">
        <f t="shared" si="6"/>
        <v>2353.382</v>
      </c>
      <c r="Y42" s="336">
        <f t="shared" si="7"/>
        <v>-0.2922598201226999</v>
      </c>
    </row>
    <row r="43" spans="1:25" s="328" customFormat="1" ht="18.75" customHeight="1">
      <c r="A43" s="335" t="s">
        <v>61</v>
      </c>
      <c r="B43" s="332">
        <f>SUM(B44:B50)</f>
        <v>2804.983</v>
      </c>
      <c r="C43" s="331">
        <f>SUM(C44:C50)</f>
        <v>2391.6440000000002</v>
      </c>
      <c r="D43" s="330">
        <f>SUM(D44:D50)</f>
        <v>0.047</v>
      </c>
      <c r="E43" s="331">
        <f>SUM(E44:E50)</f>
        <v>34.15800000000001</v>
      </c>
      <c r="F43" s="330">
        <f t="shared" si="0"/>
        <v>5230.832</v>
      </c>
      <c r="G43" s="333">
        <f t="shared" si="1"/>
        <v>0.10857485580055044</v>
      </c>
      <c r="H43" s="332">
        <f>SUM(H44:H50)</f>
        <v>2833.8059999999996</v>
      </c>
      <c r="I43" s="331">
        <f>SUM(I44:I50)</f>
        <v>2090.787</v>
      </c>
      <c r="J43" s="330">
        <f>SUM(J44:J50)</f>
        <v>0.292</v>
      </c>
      <c r="K43" s="331">
        <f>SUM(K44:K50)</f>
        <v>0.25</v>
      </c>
      <c r="L43" s="330">
        <f t="shared" si="2"/>
        <v>4925.134999999999</v>
      </c>
      <c r="M43" s="334">
        <f aca="true" t="shared" si="8" ref="M43:M56">IF(ISERROR(F43/L43-1),"         /0",(F43/L43-1))</f>
        <v>0.062068755475738424</v>
      </c>
      <c r="N43" s="332">
        <f>SUM(N44:N50)</f>
        <v>13443.313</v>
      </c>
      <c r="O43" s="331">
        <f>SUM(O44:O50)</f>
        <v>10636.058</v>
      </c>
      <c r="P43" s="330">
        <f>SUM(P44:P50)</f>
        <v>612.599</v>
      </c>
      <c r="Q43" s="331">
        <f>SUM(Q44:Q50)</f>
        <v>54.357</v>
      </c>
      <c r="R43" s="330">
        <f t="shared" si="4"/>
        <v>24746.326999999997</v>
      </c>
      <c r="S43" s="333">
        <f t="shared" si="5"/>
        <v>0.10370110626698954</v>
      </c>
      <c r="T43" s="332">
        <f>SUM(T44:T50)</f>
        <v>11470.197</v>
      </c>
      <c r="U43" s="331">
        <f>SUM(U44:U50)</f>
        <v>8482.027999999998</v>
      </c>
      <c r="V43" s="330">
        <f>SUM(V44:V50)</f>
        <v>2.157</v>
      </c>
      <c r="W43" s="331">
        <f>SUM(W44:W50)</f>
        <v>84.91600000000001</v>
      </c>
      <c r="X43" s="330">
        <f t="shared" si="6"/>
        <v>20039.298</v>
      </c>
      <c r="Y43" s="329">
        <f t="shared" si="7"/>
        <v>0.23488991480639676</v>
      </c>
    </row>
    <row r="44" spans="1:25" s="312" customFormat="1" ht="18.75" customHeight="1">
      <c r="A44" s="327" t="s">
        <v>328</v>
      </c>
      <c r="B44" s="325">
        <v>1381.162</v>
      </c>
      <c r="C44" s="322">
        <v>1283.59</v>
      </c>
      <c r="D44" s="321">
        <v>0</v>
      </c>
      <c r="E44" s="322">
        <v>0.02</v>
      </c>
      <c r="F44" s="321">
        <f t="shared" si="0"/>
        <v>2664.772</v>
      </c>
      <c r="G44" s="324">
        <f t="shared" si="1"/>
        <v>0.055311896012210746</v>
      </c>
      <c r="H44" s="325">
        <v>1522.874</v>
      </c>
      <c r="I44" s="322">
        <v>1038.243</v>
      </c>
      <c r="J44" s="321"/>
      <c r="K44" s="322"/>
      <c r="L44" s="321">
        <f t="shared" si="2"/>
        <v>2561.117</v>
      </c>
      <c r="M44" s="326">
        <f t="shared" si="8"/>
        <v>0.040472575052213466</v>
      </c>
      <c r="N44" s="325">
        <v>6523.295</v>
      </c>
      <c r="O44" s="322">
        <v>5240.446999999999</v>
      </c>
      <c r="P44" s="321">
        <v>610.2740000000001</v>
      </c>
      <c r="Q44" s="322">
        <v>0.02</v>
      </c>
      <c r="R44" s="321">
        <f t="shared" si="4"/>
        <v>12374.035999999998</v>
      </c>
      <c r="S44" s="324">
        <f t="shared" si="5"/>
        <v>0.05185420940196717</v>
      </c>
      <c r="T44" s="323">
        <v>6574.175</v>
      </c>
      <c r="U44" s="322">
        <v>4842.621</v>
      </c>
      <c r="V44" s="321">
        <v>0.094</v>
      </c>
      <c r="W44" s="322">
        <v>0.59</v>
      </c>
      <c r="X44" s="321">
        <f t="shared" si="6"/>
        <v>11417.48</v>
      </c>
      <c r="Y44" s="320">
        <f t="shared" si="7"/>
        <v>0.08377995844967523</v>
      </c>
    </row>
    <row r="45" spans="1:25" s="312" customFormat="1" ht="18.75" customHeight="1">
      <c r="A45" s="327" t="s">
        <v>329</v>
      </c>
      <c r="B45" s="325">
        <v>958.487</v>
      </c>
      <c r="C45" s="322">
        <v>469.104</v>
      </c>
      <c r="D45" s="321">
        <v>0</v>
      </c>
      <c r="E45" s="322">
        <v>0</v>
      </c>
      <c r="F45" s="321">
        <f t="shared" si="0"/>
        <v>1427.591</v>
      </c>
      <c r="G45" s="324">
        <f t="shared" si="1"/>
        <v>0.029632090452754663</v>
      </c>
      <c r="H45" s="325">
        <v>629.192</v>
      </c>
      <c r="I45" s="322">
        <v>496.048</v>
      </c>
      <c r="J45" s="321"/>
      <c r="K45" s="322"/>
      <c r="L45" s="321">
        <f t="shared" si="2"/>
        <v>1125.24</v>
      </c>
      <c r="M45" s="326">
        <f t="shared" si="8"/>
        <v>0.2686991219650918</v>
      </c>
      <c r="N45" s="325">
        <v>4477.564</v>
      </c>
      <c r="O45" s="322">
        <v>2477.5260000000003</v>
      </c>
      <c r="P45" s="321"/>
      <c r="Q45" s="322"/>
      <c r="R45" s="321">
        <f t="shared" si="4"/>
        <v>6955.09</v>
      </c>
      <c r="S45" s="324">
        <f t="shared" si="5"/>
        <v>0.0291457607905398</v>
      </c>
      <c r="T45" s="323">
        <v>2692.9080000000004</v>
      </c>
      <c r="U45" s="322">
        <v>2062.7509999999993</v>
      </c>
      <c r="V45" s="321">
        <v>0.16799999999999998</v>
      </c>
      <c r="W45" s="322">
        <v>0</v>
      </c>
      <c r="X45" s="321">
        <f t="shared" si="6"/>
        <v>4755.826999999999</v>
      </c>
      <c r="Y45" s="320">
        <f t="shared" si="7"/>
        <v>0.46243545023820287</v>
      </c>
    </row>
    <row r="46" spans="1:25" s="312" customFormat="1" ht="18.75" customHeight="1">
      <c r="A46" s="327" t="s">
        <v>332</v>
      </c>
      <c r="B46" s="325">
        <v>64.186</v>
      </c>
      <c r="C46" s="322">
        <v>207.17000000000002</v>
      </c>
      <c r="D46" s="321">
        <v>0</v>
      </c>
      <c r="E46" s="322">
        <v>0</v>
      </c>
      <c r="F46" s="321">
        <f t="shared" si="0"/>
        <v>271.356</v>
      </c>
      <c r="G46" s="324">
        <f t="shared" si="1"/>
        <v>0.005632457431363531</v>
      </c>
      <c r="H46" s="325">
        <v>106.801</v>
      </c>
      <c r="I46" s="322">
        <v>214.25900000000001</v>
      </c>
      <c r="J46" s="321"/>
      <c r="K46" s="322"/>
      <c r="L46" s="321">
        <f t="shared" si="2"/>
        <v>321.06</v>
      </c>
      <c r="M46" s="326">
        <f t="shared" si="8"/>
        <v>-0.15481218463838542</v>
      </c>
      <c r="N46" s="325">
        <v>547.171</v>
      </c>
      <c r="O46" s="322">
        <v>1068.816</v>
      </c>
      <c r="P46" s="321"/>
      <c r="Q46" s="322"/>
      <c r="R46" s="321">
        <f t="shared" si="4"/>
        <v>1615.987</v>
      </c>
      <c r="S46" s="324">
        <f t="shared" si="5"/>
        <v>0.006771899507069217</v>
      </c>
      <c r="T46" s="323">
        <v>513.886</v>
      </c>
      <c r="U46" s="322">
        <v>285.263</v>
      </c>
      <c r="V46" s="321"/>
      <c r="W46" s="322">
        <v>83.4</v>
      </c>
      <c r="X46" s="321">
        <f t="shared" si="6"/>
        <v>882.5489999999999</v>
      </c>
      <c r="Y46" s="320">
        <f t="shared" si="7"/>
        <v>0.8310450751176426</v>
      </c>
    </row>
    <row r="47" spans="1:25" s="312" customFormat="1" ht="18.75" customHeight="1">
      <c r="A47" s="327" t="s">
        <v>330</v>
      </c>
      <c r="B47" s="325">
        <v>120.314</v>
      </c>
      <c r="C47" s="322">
        <v>124.531</v>
      </c>
      <c r="D47" s="321">
        <v>0</v>
      </c>
      <c r="E47" s="322">
        <v>0</v>
      </c>
      <c r="F47" s="321">
        <f>SUM(B47:E47)</f>
        <v>244.845</v>
      </c>
      <c r="G47" s="324">
        <f>F47/$F$9</f>
        <v>0.005082176328447515</v>
      </c>
      <c r="H47" s="325">
        <v>157.083</v>
      </c>
      <c r="I47" s="322">
        <v>72.84</v>
      </c>
      <c r="J47" s="321"/>
      <c r="K47" s="322"/>
      <c r="L47" s="321">
        <f>SUM(H47:K47)</f>
        <v>229.923</v>
      </c>
      <c r="M47" s="326">
        <f>IF(ISERROR(F47/L47-1),"         /0",(F47/L47-1))</f>
        <v>0.0648999882569381</v>
      </c>
      <c r="N47" s="325">
        <v>492.823</v>
      </c>
      <c r="O47" s="322">
        <v>404.52899999999994</v>
      </c>
      <c r="P47" s="321">
        <v>0.073</v>
      </c>
      <c r="Q47" s="322">
        <v>0</v>
      </c>
      <c r="R47" s="321">
        <f>SUM(N47:Q47)</f>
        <v>897.4249999999998</v>
      </c>
      <c r="S47" s="324">
        <f>R47/$R$9</f>
        <v>0.003760718319597615</v>
      </c>
      <c r="T47" s="323">
        <v>506.437</v>
      </c>
      <c r="U47" s="322">
        <v>276.875</v>
      </c>
      <c r="V47" s="321">
        <v>0</v>
      </c>
      <c r="W47" s="322">
        <v>0</v>
      </c>
      <c r="X47" s="321">
        <f>SUM(T47:W47)</f>
        <v>783.312</v>
      </c>
      <c r="Y47" s="320">
        <f>IF(ISERROR(R47/X47-1),"         /0",IF(R47/X47&gt;5,"  *  ",(R47/X47-1)))</f>
        <v>0.1456801376718342</v>
      </c>
    </row>
    <row r="48" spans="1:25" s="312" customFormat="1" ht="18.75" customHeight="1">
      <c r="A48" s="327" t="s">
        <v>331</v>
      </c>
      <c r="B48" s="325">
        <v>73.811</v>
      </c>
      <c r="C48" s="322">
        <v>79.548</v>
      </c>
      <c r="D48" s="321">
        <v>0</v>
      </c>
      <c r="E48" s="322">
        <v>0</v>
      </c>
      <c r="F48" s="321">
        <f t="shared" si="0"/>
        <v>153.359</v>
      </c>
      <c r="G48" s="324">
        <f t="shared" si="1"/>
        <v>0.003183228081252966</v>
      </c>
      <c r="H48" s="325">
        <v>79.44</v>
      </c>
      <c r="I48" s="322">
        <v>15.838</v>
      </c>
      <c r="J48" s="321">
        <v>0</v>
      </c>
      <c r="K48" s="322">
        <v>0</v>
      </c>
      <c r="L48" s="321">
        <f t="shared" si="2"/>
        <v>95.27799999999999</v>
      </c>
      <c r="M48" s="326">
        <f t="shared" si="8"/>
        <v>0.6095950796616221</v>
      </c>
      <c r="N48" s="325">
        <v>426.18600000000004</v>
      </c>
      <c r="O48" s="322">
        <v>233.119</v>
      </c>
      <c r="P48" s="321">
        <v>0</v>
      </c>
      <c r="Q48" s="322">
        <v>0</v>
      </c>
      <c r="R48" s="321">
        <f t="shared" si="4"/>
        <v>659.3050000000001</v>
      </c>
      <c r="S48" s="324">
        <f t="shared" si="5"/>
        <v>0.002762860842635659</v>
      </c>
      <c r="T48" s="323">
        <v>260.913</v>
      </c>
      <c r="U48" s="322">
        <v>60.827</v>
      </c>
      <c r="V48" s="321">
        <v>0</v>
      </c>
      <c r="W48" s="322">
        <v>0</v>
      </c>
      <c r="X48" s="321">
        <f t="shared" si="6"/>
        <v>321.74</v>
      </c>
      <c r="Y48" s="320">
        <f t="shared" si="7"/>
        <v>1.0491856778765465</v>
      </c>
    </row>
    <row r="49" spans="1:25" s="312" customFormat="1" ht="18.75" customHeight="1">
      <c r="A49" s="327" t="s">
        <v>334</v>
      </c>
      <c r="B49" s="325">
        <v>22.585</v>
      </c>
      <c r="C49" s="322">
        <v>7.783</v>
      </c>
      <c r="D49" s="321">
        <v>0</v>
      </c>
      <c r="E49" s="322">
        <v>0</v>
      </c>
      <c r="F49" s="321">
        <f t="shared" si="0"/>
        <v>30.368000000000002</v>
      </c>
      <c r="G49" s="324">
        <f t="shared" si="1"/>
        <v>0.0006303397281639165</v>
      </c>
      <c r="H49" s="325">
        <v>12.533</v>
      </c>
      <c r="I49" s="322">
        <v>8.842</v>
      </c>
      <c r="J49" s="321"/>
      <c r="K49" s="322"/>
      <c r="L49" s="321">
        <f t="shared" si="2"/>
        <v>21.375</v>
      </c>
      <c r="M49" s="326">
        <f t="shared" si="8"/>
        <v>0.4207251461988306</v>
      </c>
      <c r="N49" s="325">
        <v>92.916</v>
      </c>
      <c r="O49" s="322">
        <v>24.962</v>
      </c>
      <c r="P49" s="321">
        <v>0</v>
      </c>
      <c r="Q49" s="322">
        <v>0</v>
      </c>
      <c r="R49" s="321">
        <f t="shared" si="4"/>
        <v>117.878</v>
      </c>
      <c r="S49" s="324">
        <f t="shared" si="5"/>
        <v>0.0004939754899601947</v>
      </c>
      <c r="T49" s="323">
        <v>45.471000000000004</v>
      </c>
      <c r="U49" s="322">
        <v>41.811</v>
      </c>
      <c r="V49" s="321"/>
      <c r="W49" s="322">
        <v>0</v>
      </c>
      <c r="X49" s="321">
        <f t="shared" si="6"/>
        <v>87.28200000000001</v>
      </c>
      <c r="Y49" s="320">
        <f t="shared" si="7"/>
        <v>0.35054192158749786</v>
      </c>
    </row>
    <row r="50" spans="1:25" s="312" customFormat="1" ht="18.75" customHeight="1" thickBot="1">
      <c r="A50" s="327" t="s">
        <v>286</v>
      </c>
      <c r="B50" s="325">
        <v>184.43800000000002</v>
      </c>
      <c r="C50" s="322">
        <v>219.918</v>
      </c>
      <c r="D50" s="321">
        <v>0.047</v>
      </c>
      <c r="E50" s="322">
        <v>34.138000000000005</v>
      </c>
      <c r="F50" s="321">
        <f t="shared" si="0"/>
        <v>438.54100000000005</v>
      </c>
      <c r="G50" s="324">
        <f t="shared" si="1"/>
        <v>0.00910266776635709</v>
      </c>
      <c r="H50" s="325">
        <v>325.88300000000004</v>
      </c>
      <c r="I50" s="322">
        <v>244.71700000000004</v>
      </c>
      <c r="J50" s="321">
        <v>0.292</v>
      </c>
      <c r="K50" s="322">
        <v>0.25</v>
      </c>
      <c r="L50" s="321">
        <f t="shared" si="2"/>
        <v>571.1420000000002</v>
      </c>
      <c r="M50" s="326">
        <f t="shared" si="8"/>
        <v>-0.23216818234344538</v>
      </c>
      <c r="N50" s="325">
        <v>883.3580000000002</v>
      </c>
      <c r="O50" s="322">
        <v>1186.6589999999999</v>
      </c>
      <c r="P50" s="321">
        <v>2.2520000000000002</v>
      </c>
      <c r="Q50" s="322">
        <v>54.336999999999996</v>
      </c>
      <c r="R50" s="321">
        <f t="shared" si="4"/>
        <v>2126.6059999999998</v>
      </c>
      <c r="S50" s="324">
        <f t="shared" si="5"/>
        <v>0.008911681915219885</v>
      </c>
      <c r="T50" s="323">
        <v>876.4069999999998</v>
      </c>
      <c r="U50" s="322">
        <v>911.88</v>
      </c>
      <c r="V50" s="321">
        <v>1.8950000000000002</v>
      </c>
      <c r="W50" s="322">
        <v>0.926</v>
      </c>
      <c r="X50" s="321">
        <f t="shared" si="6"/>
        <v>1791.1079999999997</v>
      </c>
      <c r="Y50" s="320">
        <f t="shared" si="7"/>
        <v>0.18731310451407746</v>
      </c>
    </row>
    <row r="51" spans="1:25" s="328" customFormat="1" ht="18.75" customHeight="1">
      <c r="A51" s="335" t="s">
        <v>60</v>
      </c>
      <c r="B51" s="332">
        <f>SUM(B52:B55)</f>
        <v>626.408</v>
      </c>
      <c r="C51" s="331">
        <f>SUM(C52:C55)</f>
        <v>148.43599999999998</v>
      </c>
      <c r="D51" s="330">
        <f>SUM(D52:D55)</f>
        <v>29.554</v>
      </c>
      <c r="E51" s="331">
        <f>SUM(E52:E55)</f>
        <v>3.343</v>
      </c>
      <c r="F51" s="330">
        <f t="shared" si="0"/>
        <v>807.741</v>
      </c>
      <c r="G51" s="333">
        <f t="shared" si="1"/>
        <v>0.016766044598486896</v>
      </c>
      <c r="H51" s="332">
        <f>SUM(H52:H55)</f>
        <v>708.4939999999999</v>
      </c>
      <c r="I51" s="331">
        <f>SUM(I52:I55)</f>
        <v>622.2550000000001</v>
      </c>
      <c r="J51" s="330">
        <f>SUM(J52:J55)</f>
        <v>79.53500000000001</v>
      </c>
      <c r="K51" s="331">
        <f>SUM(K52:K55)</f>
        <v>5.731</v>
      </c>
      <c r="L51" s="330">
        <f t="shared" si="2"/>
        <v>1416.015</v>
      </c>
      <c r="M51" s="334">
        <f t="shared" si="8"/>
        <v>-0.42956748339530304</v>
      </c>
      <c r="N51" s="332">
        <f>SUM(N52:N55)</f>
        <v>3479.4469999999997</v>
      </c>
      <c r="O51" s="331">
        <f>SUM(O52:O55)</f>
        <v>757.1349999999999</v>
      </c>
      <c r="P51" s="330">
        <f>SUM(P52:P55)</f>
        <v>98.377</v>
      </c>
      <c r="Q51" s="331">
        <f>SUM(Q52:Q55)</f>
        <v>39.847</v>
      </c>
      <c r="R51" s="330">
        <f t="shared" si="4"/>
        <v>4374.806</v>
      </c>
      <c r="S51" s="333">
        <f t="shared" si="5"/>
        <v>0.01833291146211167</v>
      </c>
      <c r="T51" s="332">
        <f>SUM(T52:T55)</f>
        <v>3662.76</v>
      </c>
      <c r="U51" s="331">
        <f>SUM(U52:U55)</f>
        <v>2277.738</v>
      </c>
      <c r="V51" s="330">
        <f>SUM(V52:V55)</f>
        <v>362.956</v>
      </c>
      <c r="W51" s="331">
        <f>SUM(W52:W55)</f>
        <v>26.575999999999997</v>
      </c>
      <c r="X51" s="330">
        <f t="shared" si="6"/>
        <v>6330.03</v>
      </c>
      <c r="Y51" s="329">
        <f t="shared" si="7"/>
        <v>-0.30888068460970963</v>
      </c>
    </row>
    <row r="52" spans="1:25" ht="18.75" customHeight="1">
      <c r="A52" s="327" t="s">
        <v>340</v>
      </c>
      <c r="B52" s="325">
        <v>450.62100000000004</v>
      </c>
      <c r="C52" s="322">
        <v>137.09199999999998</v>
      </c>
      <c r="D52" s="321">
        <v>0</v>
      </c>
      <c r="E52" s="322">
        <v>0</v>
      </c>
      <c r="F52" s="321">
        <f t="shared" si="0"/>
        <v>587.713</v>
      </c>
      <c r="G52" s="324">
        <f t="shared" si="1"/>
        <v>0.01219898750850895</v>
      </c>
      <c r="H52" s="325">
        <v>358.049</v>
      </c>
      <c r="I52" s="322">
        <v>71.74</v>
      </c>
      <c r="J52" s="321"/>
      <c r="K52" s="322">
        <v>0</v>
      </c>
      <c r="L52" s="321">
        <f t="shared" si="2"/>
        <v>429.789</v>
      </c>
      <c r="M52" s="326">
        <f t="shared" si="8"/>
        <v>0.3674454208925775</v>
      </c>
      <c r="N52" s="325">
        <v>2392.395</v>
      </c>
      <c r="O52" s="322">
        <v>529.439</v>
      </c>
      <c r="P52" s="321">
        <v>0</v>
      </c>
      <c r="Q52" s="322">
        <v>0</v>
      </c>
      <c r="R52" s="321">
        <f t="shared" si="4"/>
        <v>2921.834</v>
      </c>
      <c r="S52" s="324">
        <f t="shared" si="5"/>
        <v>0.012244137003786588</v>
      </c>
      <c r="T52" s="323">
        <v>2103.1240000000003</v>
      </c>
      <c r="U52" s="322">
        <v>377.89500000000004</v>
      </c>
      <c r="V52" s="321">
        <v>0</v>
      </c>
      <c r="W52" s="322">
        <v>0</v>
      </c>
      <c r="X52" s="321">
        <f t="shared" si="6"/>
        <v>2481.0190000000002</v>
      </c>
      <c r="Y52" s="320">
        <f t="shared" si="7"/>
        <v>0.17767497951446543</v>
      </c>
    </row>
    <row r="53" spans="1:25" ht="18.75" customHeight="1">
      <c r="A53" s="327" t="s">
        <v>338</v>
      </c>
      <c r="B53" s="325">
        <v>70.49</v>
      </c>
      <c r="C53" s="322">
        <v>9.344000000000001</v>
      </c>
      <c r="D53" s="321">
        <v>0</v>
      </c>
      <c r="E53" s="322">
        <v>0</v>
      </c>
      <c r="F53" s="321">
        <f>SUM(B53:E53)</f>
        <v>79.834</v>
      </c>
      <c r="G53" s="324">
        <f>F53/$F$9</f>
        <v>0.0016570910780505173</v>
      </c>
      <c r="H53" s="325">
        <v>64.675</v>
      </c>
      <c r="I53" s="322">
        <v>0.019</v>
      </c>
      <c r="J53" s="321">
        <v>0.114</v>
      </c>
      <c r="K53" s="322">
        <v>0.159</v>
      </c>
      <c r="L53" s="321">
        <f>SUM(H53:K53)</f>
        <v>64.96700000000001</v>
      </c>
      <c r="M53" s="326">
        <f>IF(ISERROR(F53/L53-1),"         /0",(F53/L53-1))</f>
        <v>0.22883925685347917</v>
      </c>
      <c r="N53" s="325">
        <v>416.22</v>
      </c>
      <c r="O53" s="322">
        <v>96.00500000000001</v>
      </c>
      <c r="P53" s="321">
        <v>1.707</v>
      </c>
      <c r="Q53" s="322">
        <v>0</v>
      </c>
      <c r="R53" s="321">
        <f>SUM(N53:Q53)</f>
        <v>513.932</v>
      </c>
      <c r="S53" s="324">
        <f>R53/$R$9</f>
        <v>0.0021536657519318513</v>
      </c>
      <c r="T53" s="323">
        <v>394.304</v>
      </c>
      <c r="U53" s="322">
        <v>32.74099999999999</v>
      </c>
      <c r="V53" s="321">
        <v>0.9349999999999999</v>
      </c>
      <c r="W53" s="322">
        <v>0.159</v>
      </c>
      <c r="X53" s="321">
        <f>SUM(T53:W53)</f>
        <v>428.13899999999995</v>
      </c>
      <c r="Y53" s="320">
        <f>IF(ISERROR(R53/X53-1),"         /0",IF(R53/X53&gt;5,"  *  ",(R53/X53-1)))</f>
        <v>0.20038585599536618</v>
      </c>
    </row>
    <row r="54" spans="1:25" ht="18.75" customHeight="1">
      <c r="A54" s="327" t="s">
        <v>339</v>
      </c>
      <c r="B54" s="325">
        <v>1.8900000000000001</v>
      </c>
      <c r="C54" s="322">
        <v>2</v>
      </c>
      <c r="D54" s="321">
        <v>29.554</v>
      </c>
      <c r="E54" s="322">
        <v>3.343</v>
      </c>
      <c r="F54" s="321">
        <f t="shared" si="0"/>
        <v>36.78699999999999</v>
      </c>
      <c r="G54" s="324">
        <f t="shared" si="1"/>
        <v>0.0007635770409630529</v>
      </c>
      <c r="H54" s="325">
        <v>28.882</v>
      </c>
      <c r="I54" s="322">
        <v>16.493000000000002</v>
      </c>
      <c r="J54" s="321">
        <v>79.421</v>
      </c>
      <c r="K54" s="322">
        <v>5.572</v>
      </c>
      <c r="L54" s="321">
        <f t="shared" si="2"/>
        <v>130.368</v>
      </c>
      <c r="M54" s="326">
        <f t="shared" si="8"/>
        <v>-0.7178218581246932</v>
      </c>
      <c r="N54" s="325">
        <v>65.169</v>
      </c>
      <c r="O54" s="322">
        <v>46.718</v>
      </c>
      <c r="P54" s="321">
        <v>96.57000000000001</v>
      </c>
      <c r="Q54" s="322">
        <v>39.747</v>
      </c>
      <c r="R54" s="321">
        <f t="shared" si="4"/>
        <v>248.204</v>
      </c>
      <c r="S54" s="324">
        <f t="shared" si="5"/>
        <v>0.0010401151403152426</v>
      </c>
      <c r="T54" s="323">
        <v>100.531</v>
      </c>
      <c r="U54" s="322">
        <v>74.138</v>
      </c>
      <c r="V54" s="321">
        <v>361.498</v>
      </c>
      <c r="W54" s="322">
        <v>25.573999999999998</v>
      </c>
      <c r="X54" s="321">
        <f t="shared" si="6"/>
        <v>561.741</v>
      </c>
      <c r="Y54" s="320">
        <f t="shared" si="7"/>
        <v>-0.5581522445397433</v>
      </c>
    </row>
    <row r="55" spans="1:25" ht="18.75" customHeight="1" thickBot="1">
      <c r="A55" s="327" t="s">
        <v>286</v>
      </c>
      <c r="B55" s="325">
        <v>103.407</v>
      </c>
      <c r="C55" s="322">
        <v>0</v>
      </c>
      <c r="D55" s="321">
        <v>0</v>
      </c>
      <c r="E55" s="322">
        <v>0</v>
      </c>
      <c r="F55" s="321">
        <f t="shared" si="0"/>
        <v>103.407</v>
      </c>
      <c r="G55" s="324">
        <f t="shared" si="1"/>
        <v>0.002146388970964374</v>
      </c>
      <c r="H55" s="325">
        <v>256.888</v>
      </c>
      <c r="I55" s="322">
        <v>534.003</v>
      </c>
      <c r="J55" s="321">
        <v>0</v>
      </c>
      <c r="K55" s="322">
        <v>0</v>
      </c>
      <c r="L55" s="321">
        <f t="shared" si="2"/>
        <v>790.8910000000001</v>
      </c>
      <c r="M55" s="326">
        <f t="shared" si="8"/>
        <v>-0.8692525265807804</v>
      </c>
      <c r="N55" s="325">
        <v>605.6630000000001</v>
      </c>
      <c r="O55" s="322">
        <v>84.973</v>
      </c>
      <c r="P55" s="321">
        <v>0.1</v>
      </c>
      <c r="Q55" s="322">
        <v>0.1</v>
      </c>
      <c r="R55" s="321">
        <f t="shared" si="4"/>
        <v>690.8360000000001</v>
      </c>
      <c r="S55" s="324">
        <f t="shared" si="5"/>
        <v>0.0028949935660779885</v>
      </c>
      <c r="T55" s="323">
        <v>1064.8010000000002</v>
      </c>
      <c r="U55" s="322">
        <v>1792.964</v>
      </c>
      <c r="V55" s="321">
        <v>0.523</v>
      </c>
      <c r="W55" s="322">
        <v>0.843</v>
      </c>
      <c r="X55" s="321">
        <f t="shared" si="6"/>
        <v>2859.1310000000003</v>
      </c>
      <c r="Y55" s="320">
        <f t="shared" si="7"/>
        <v>-0.7583755343843985</v>
      </c>
    </row>
    <row r="56" spans="1:25" s="312" customFormat="1" ht="18.75" customHeight="1" thickBot="1">
      <c r="A56" s="319" t="s">
        <v>59</v>
      </c>
      <c r="B56" s="316">
        <v>40.211000000000006</v>
      </c>
      <c r="C56" s="315">
        <v>4.114</v>
      </c>
      <c r="D56" s="314">
        <v>3.8449999999999998</v>
      </c>
      <c r="E56" s="315">
        <v>0</v>
      </c>
      <c r="F56" s="314">
        <f t="shared" si="0"/>
        <v>48.17</v>
      </c>
      <c r="G56" s="317">
        <f t="shared" si="1"/>
        <v>0.0009998506554812915</v>
      </c>
      <c r="H56" s="316">
        <v>49.202999999999996</v>
      </c>
      <c r="I56" s="315">
        <v>1.3050000000000002</v>
      </c>
      <c r="J56" s="314">
        <v>0</v>
      </c>
      <c r="K56" s="315">
        <v>0</v>
      </c>
      <c r="L56" s="314">
        <f t="shared" si="2"/>
        <v>50.507999999999996</v>
      </c>
      <c r="M56" s="318">
        <f t="shared" si="8"/>
        <v>-0.04628969668171368</v>
      </c>
      <c r="N56" s="316">
        <v>268.527</v>
      </c>
      <c r="O56" s="315">
        <v>8.808</v>
      </c>
      <c r="P56" s="314">
        <v>3.8449999999999998</v>
      </c>
      <c r="Q56" s="315">
        <v>0.16999999999999998</v>
      </c>
      <c r="R56" s="314">
        <f t="shared" si="4"/>
        <v>281.35</v>
      </c>
      <c r="S56" s="317">
        <f t="shared" si="5"/>
        <v>0.0011790156271764094</v>
      </c>
      <c r="T56" s="316">
        <v>239.84699999999992</v>
      </c>
      <c r="U56" s="315">
        <v>47.216</v>
      </c>
      <c r="V56" s="314">
        <v>0</v>
      </c>
      <c r="W56" s="315">
        <v>11.767</v>
      </c>
      <c r="X56" s="314">
        <f t="shared" si="6"/>
        <v>298.8299999999999</v>
      </c>
      <c r="Y56" s="313">
        <f t="shared" si="7"/>
        <v>-0.0584947963725192</v>
      </c>
    </row>
    <row r="57" ht="15" thickTop="1">
      <c r="A57" s="207" t="s">
        <v>44</v>
      </c>
    </row>
    <row r="58" ht="14.25">
      <c r="A58" s="207" t="s">
        <v>58</v>
      </c>
    </row>
    <row r="59" ht="14.25">
      <c r="A59" s="214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7:Y65536 M57:M65536 Y3 M3 M5:M8 Y5:Y8">
    <cfRule type="cellIs" priority="3" dxfId="68" operator="lessThan" stopIfTrue="1">
      <formula>0</formula>
    </cfRule>
  </conditionalFormatting>
  <conditionalFormatting sqref="Y9:Y45 M9:M45 M48:M56 Y48:Y56">
    <cfRule type="cellIs" priority="4" dxfId="68" operator="lessThan" stopIfTrue="1">
      <formula>0</formula>
    </cfRule>
    <cfRule type="cellIs" priority="5" dxfId="70" operator="greaterThanOrEqual" stopIfTrue="1">
      <formula>0</formula>
    </cfRule>
  </conditionalFormatting>
  <conditionalFormatting sqref="Y46:Y47 M46:M47">
    <cfRule type="cellIs" priority="1" dxfId="68" operator="lessThan" stopIfTrue="1">
      <formula>0</formula>
    </cfRule>
    <cfRule type="cellIs" priority="2" dxfId="7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214" customWidth="1"/>
    <col min="2" max="2" width="8.57421875" style="214" customWidth="1"/>
    <col min="3" max="3" width="9.7109375" style="214" bestFit="1" customWidth="1"/>
    <col min="4" max="4" width="8.00390625" style="214" bestFit="1" customWidth="1"/>
    <col min="5" max="5" width="9.7109375" style="214" bestFit="1" customWidth="1"/>
    <col min="6" max="6" width="9.421875" style="214" bestFit="1" customWidth="1"/>
    <col min="7" max="7" width="10.140625" style="214" bestFit="1" customWidth="1"/>
    <col min="8" max="8" width="9.28125" style="214" bestFit="1" customWidth="1"/>
    <col min="9" max="9" width="9.7109375" style="214" bestFit="1" customWidth="1"/>
    <col min="10" max="10" width="8.57421875" style="214" customWidth="1"/>
    <col min="11" max="11" width="9.7109375" style="214" bestFit="1" customWidth="1"/>
    <col min="12" max="12" width="9.28125" style="214" bestFit="1" customWidth="1"/>
    <col min="13" max="13" width="10.57421875" style="214" customWidth="1"/>
    <col min="14" max="14" width="9.7109375" style="214" customWidth="1"/>
    <col min="15" max="15" width="10.8515625" style="214" customWidth="1"/>
    <col min="16" max="16" width="9.57421875" style="214" customWidth="1"/>
    <col min="17" max="17" width="10.140625" style="214" customWidth="1"/>
    <col min="18" max="18" width="10.57421875" style="214" customWidth="1"/>
    <col min="19" max="19" width="10.140625" style="214" bestFit="1" customWidth="1"/>
    <col min="20" max="20" width="10.421875" style="214" customWidth="1"/>
    <col min="21" max="23" width="10.28125" style="214" customWidth="1"/>
    <col min="24" max="24" width="10.421875" style="214" customWidth="1"/>
    <col min="25" max="25" width="8.7109375" style="214" bestFit="1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650" t="s">
        <v>75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61" t="s">
        <v>46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363" customFormat="1" ht="15.75" customHeight="1" thickBot="1" thickTop="1">
      <c r="A5" s="594" t="s">
        <v>74</v>
      </c>
      <c r="B5" s="667" t="s">
        <v>37</v>
      </c>
      <c r="C5" s="668"/>
      <c r="D5" s="668"/>
      <c r="E5" s="668"/>
      <c r="F5" s="668"/>
      <c r="G5" s="668"/>
      <c r="H5" s="668"/>
      <c r="I5" s="668"/>
      <c r="J5" s="669"/>
      <c r="K5" s="669"/>
      <c r="L5" s="669"/>
      <c r="M5" s="670"/>
      <c r="N5" s="667" t="s">
        <v>36</v>
      </c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71"/>
    </row>
    <row r="6" spans="1:25" s="254" customFormat="1" ht="26.25" customHeight="1">
      <c r="A6" s="595"/>
      <c r="B6" s="656" t="s">
        <v>162</v>
      </c>
      <c r="C6" s="657"/>
      <c r="D6" s="657"/>
      <c r="E6" s="657"/>
      <c r="F6" s="657"/>
      <c r="G6" s="681" t="s">
        <v>35</v>
      </c>
      <c r="H6" s="656" t="s">
        <v>163</v>
      </c>
      <c r="I6" s="657"/>
      <c r="J6" s="657"/>
      <c r="K6" s="657"/>
      <c r="L6" s="657"/>
      <c r="M6" s="694" t="s">
        <v>34</v>
      </c>
      <c r="N6" s="656" t="s">
        <v>164</v>
      </c>
      <c r="O6" s="657"/>
      <c r="P6" s="657"/>
      <c r="Q6" s="657"/>
      <c r="R6" s="657"/>
      <c r="S6" s="681" t="s">
        <v>35</v>
      </c>
      <c r="T6" s="656" t="s">
        <v>165</v>
      </c>
      <c r="U6" s="657"/>
      <c r="V6" s="657"/>
      <c r="W6" s="657"/>
      <c r="X6" s="657"/>
      <c r="Y6" s="697" t="s">
        <v>34</v>
      </c>
    </row>
    <row r="7" spans="1:25" s="254" customFormat="1" ht="26.25" customHeight="1">
      <c r="A7" s="596"/>
      <c r="B7" s="645" t="s">
        <v>22</v>
      </c>
      <c r="C7" s="646"/>
      <c r="D7" s="647" t="s">
        <v>21</v>
      </c>
      <c r="E7" s="672"/>
      <c r="F7" s="648" t="s">
        <v>17</v>
      </c>
      <c r="G7" s="682"/>
      <c r="H7" s="645" t="s">
        <v>22</v>
      </c>
      <c r="I7" s="646"/>
      <c r="J7" s="647" t="s">
        <v>21</v>
      </c>
      <c r="K7" s="672"/>
      <c r="L7" s="648" t="s">
        <v>17</v>
      </c>
      <c r="M7" s="695"/>
      <c r="N7" s="645" t="s">
        <v>22</v>
      </c>
      <c r="O7" s="646"/>
      <c r="P7" s="647" t="s">
        <v>21</v>
      </c>
      <c r="Q7" s="672"/>
      <c r="R7" s="648" t="s">
        <v>17</v>
      </c>
      <c r="S7" s="682"/>
      <c r="T7" s="645" t="s">
        <v>22</v>
      </c>
      <c r="U7" s="646"/>
      <c r="V7" s="647" t="s">
        <v>21</v>
      </c>
      <c r="W7" s="672"/>
      <c r="X7" s="648" t="s">
        <v>17</v>
      </c>
      <c r="Y7" s="698"/>
    </row>
    <row r="8" spans="1:25" s="359" customFormat="1" ht="15" thickBot="1">
      <c r="A8" s="597"/>
      <c r="B8" s="362" t="s">
        <v>32</v>
      </c>
      <c r="C8" s="360" t="s">
        <v>31</v>
      </c>
      <c r="D8" s="361" t="s">
        <v>32</v>
      </c>
      <c r="E8" s="403" t="s">
        <v>31</v>
      </c>
      <c r="F8" s="649"/>
      <c r="G8" s="683"/>
      <c r="H8" s="362" t="s">
        <v>32</v>
      </c>
      <c r="I8" s="360" t="s">
        <v>31</v>
      </c>
      <c r="J8" s="361" t="s">
        <v>32</v>
      </c>
      <c r="K8" s="403" t="s">
        <v>31</v>
      </c>
      <c r="L8" s="649"/>
      <c r="M8" s="696"/>
      <c r="N8" s="362" t="s">
        <v>32</v>
      </c>
      <c r="O8" s="360" t="s">
        <v>31</v>
      </c>
      <c r="P8" s="361" t="s">
        <v>32</v>
      </c>
      <c r="Q8" s="403" t="s">
        <v>31</v>
      </c>
      <c r="R8" s="649"/>
      <c r="S8" s="683"/>
      <c r="T8" s="362" t="s">
        <v>32</v>
      </c>
      <c r="U8" s="360" t="s">
        <v>31</v>
      </c>
      <c r="V8" s="361" t="s">
        <v>32</v>
      </c>
      <c r="W8" s="403" t="s">
        <v>31</v>
      </c>
      <c r="X8" s="649"/>
      <c r="Y8" s="699"/>
    </row>
    <row r="9" spans="1:25" s="243" customFormat="1" ht="18" customHeight="1" thickBot="1" thickTop="1">
      <c r="A9" s="432" t="s">
        <v>24</v>
      </c>
      <c r="B9" s="430">
        <f>B10+B14+B25+B33+B39+B44</f>
        <v>27326.067999999996</v>
      </c>
      <c r="C9" s="429">
        <f>C10+C14+C25+C33+C39+C44</f>
        <v>16748.225000000006</v>
      </c>
      <c r="D9" s="427">
        <f>D10+D14+D25+D33+D39+D44</f>
        <v>2338.8559999999998</v>
      </c>
      <c r="E9" s="428">
        <f>E10+E14+E25+E33+E39+E44</f>
        <v>1764.046</v>
      </c>
      <c r="F9" s="427">
        <f aca="true" t="shared" si="0" ref="F9:F44">SUM(B9:E9)</f>
        <v>48177.19500000001</v>
      </c>
      <c r="G9" s="431">
        <f aca="true" t="shared" si="1" ref="G9:G44">F9/$F$9</f>
        <v>1</v>
      </c>
      <c r="H9" s="430">
        <f>H10+H14+H25+H33+H39+H44</f>
        <v>25428.22</v>
      </c>
      <c r="I9" s="429">
        <f>I10+I14+I25+I33+I39+I44</f>
        <v>17002.245000000003</v>
      </c>
      <c r="J9" s="427">
        <f>J10+J14+J25+J33+J39+J44</f>
        <v>2686.637</v>
      </c>
      <c r="K9" s="428">
        <f>K10+K14+K25+K33+K39+K44</f>
        <v>1174.227</v>
      </c>
      <c r="L9" s="427">
        <f aca="true" t="shared" si="2" ref="L9:L44">SUM(H9:K9)</f>
        <v>46291.329000000005</v>
      </c>
      <c r="M9" s="426">
        <f aca="true" t="shared" si="3" ref="M9:M24">IF(ISERROR(F9/L9-1),"         /0",(F9/L9-1))</f>
        <v>0.04073907664219356</v>
      </c>
      <c r="N9" s="430">
        <f>N10+N14+N25+N33+N39+N44</f>
        <v>127882.44200000002</v>
      </c>
      <c r="O9" s="429">
        <f>O10+O14+O25+O33+O39+O44</f>
        <v>79325.85299999999</v>
      </c>
      <c r="P9" s="427">
        <f>P10+P14+P25+P33+P39+P44</f>
        <v>20699.609000000008</v>
      </c>
      <c r="Q9" s="428">
        <f>Q10+Q14+Q25+Q33+Q39+Q44</f>
        <v>10723.369</v>
      </c>
      <c r="R9" s="427">
        <f aca="true" t="shared" si="4" ref="R9:R44">SUM(N9:Q9)</f>
        <v>238631.27300000002</v>
      </c>
      <c r="S9" s="431">
        <f aca="true" t="shared" si="5" ref="S9:S44">R9/$R$9</f>
        <v>1</v>
      </c>
      <c r="T9" s="430">
        <f>T10+T14+T25+T33+T39+T44</f>
        <v>129898.94099999992</v>
      </c>
      <c r="U9" s="429">
        <f>U10+U14+U25+U33+U39+U44</f>
        <v>80010.74</v>
      </c>
      <c r="V9" s="427">
        <f>V10+V14+V25+V33+V39+V44</f>
        <v>14294.643</v>
      </c>
      <c r="W9" s="428">
        <f>W10+W14+W25+W33+W39+W44</f>
        <v>5652.374</v>
      </c>
      <c r="X9" s="427">
        <f aca="true" t="shared" si="6" ref="X9:X43">SUM(T9:W9)</f>
        <v>229856.69799999995</v>
      </c>
      <c r="Y9" s="426">
        <f>IF(ISERROR(R9/X9-1),"         /0",(R9/X9-1))</f>
        <v>0.03817411054952191</v>
      </c>
    </row>
    <row r="10" spans="1:25" s="376" customFormat="1" ht="18.75" customHeight="1">
      <c r="A10" s="385" t="s">
        <v>64</v>
      </c>
      <c r="B10" s="382">
        <f>SUM(B11:B13)</f>
        <v>18115.949999999997</v>
      </c>
      <c r="C10" s="381">
        <f>SUM(C11:C13)</f>
        <v>8033.143999999999</v>
      </c>
      <c r="D10" s="380">
        <f>SUM(D11:D13)</f>
        <v>2048.687</v>
      </c>
      <c r="E10" s="379">
        <f>SUM(E11:E13)</f>
        <v>1427.0739999999998</v>
      </c>
      <c r="F10" s="380">
        <f t="shared" si="0"/>
        <v>29624.854999999996</v>
      </c>
      <c r="G10" s="383">
        <f t="shared" si="1"/>
        <v>0.6149144839171311</v>
      </c>
      <c r="H10" s="382">
        <f>SUM(H11:H13)</f>
        <v>16440.990999999998</v>
      </c>
      <c r="I10" s="381">
        <f>SUM(I11:I13)</f>
        <v>8828.075000000003</v>
      </c>
      <c r="J10" s="380">
        <f>SUM(J11:J13)</f>
        <v>2606.585</v>
      </c>
      <c r="K10" s="379">
        <f>SUM(K11:K13)</f>
        <v>889</v>
      </c>
      <c r="L10" s="380">
        <f t="shared" si="2"/>
        <v>28764.650999999998</v>
      </c>
      <c r="M10" s="384">
        <f t="shared" si="3"/>
        <v>0.029904899593601764</v>
      </c>
      <c r="N10" s="382">
        <f>SUM(N11:N13)</f>
        <v>83589.27000000002</v>
      </c>
      <c r="O10" s="381">
        <f>SUM(O11:O13)</f>
        <v>37189.918</v>
      </c>
      <c r="P10" s="380">
        <f>SUM(P11:P13)</f>
        <v>18592.480000000007</v>
      </c>
      <c r="Q10" s="379">
        <f>SUM(Q11:Q13)</f>
        <v>9250.045</v>
      </c>
      <c r="R10" s="380">
        <f t="shared" si="4"/>
        <v>148621.71300000005</v>
      </c>
      <c r="S10" s="383">
        <f t="shared" si="5"/>
        <v>0.6228090355952635</v>
      </c>
      <c r="T10" s="382">
        <f>SUM(T11:T13)</f>
        <v>88707.36199999994</v>
      </c>
      <c r="U10" s="381">
        <f>SUM(U11:U13)</f>
        <v>43182.012</v>
      </c>
      <c r="V10" s="380">
        <f>SUM(V11:V13)</f>
        <v>13019.313000000002</v>
      </c>
      <c r="W10" s="379">
        <f>SUM(W11:W13)</f>
        <v>3934.5030000000006</v>
      </c>
      <c r="X10" s="380">
        <f t="shared" si="6"/>
        <v>148843.18999999994</v>
      </c>
      <c r="Y10" s="377">
        <f aca="true" t="shared" si="7" ref="Y10:Y44">IF(ISERROR(R10/X10-1),"         /0",IF(R10/X10&gt;5,"  *  ",(R10/X10-1)))</f>
        <v>-0.001487988802174267</v>
      </c>
    </row>
    <row r="11" spans="1:25" ht="18.75" customHeight="1">
      <c r="A11" s="327" t="s">
        <v>344</v>
      </c>
      <c r="B11" s="325">
        <v>17864.910999999996</v>
      </c>
      <c r="C11" s="322">
        <v>7653.177999999999</v>
      </c>
      <c r="D11" s="321">
        <v>2048.687</v>
      </c>
      <c r="E11" s="374">
        <v>1427.0739999999998</v>
      </c>
      <c r="F11" s="321">
        <f t="shared" si="0"/>
        <v>28993.85</v>
      </c>
      <c r="G11" s="324">
        <f t="shared" si="1"/>
        <v>0.6018168969779165</v>
      </c>
      <c r="H11" s="325">
        <v>16255.048999999997</v>
      </c>
      <c r="I11" s="322">
        <v>8753.886000000002</v>
      </c>
      <c r="J11" s="321">
        <v>2606.585</v>
      </c>
      <c r="K11" s="374">
        <v>889</v>
      </c>
      <c r="L11" s="321">
        <f t="shared" si="2"/>
        <v>28504.519999999997</v>
      </c>
      <c r="M11" s="326">
        <f t="shared" si="3"/>
        <v>0.0171667510977207</v>
      </c>
      <c r="N11" s="325">
        <v>82533.69500000002</v>
      </c>
      <c r="O11" s="322">
        <v>35727.488999999994</v>
      </c>
      <c r="P11" s="321">
        <v>18592.480000000007</v>
      </c>
      <c r="Q11" s="374">
        <v>9250.045</v>
      </c>
      <c r="R11" s="321">
        <f t="shared" si="4"/>
        <v>146103.70900000003</v>
      </c>
      <c r="S11" s="324">
        <f t="shared" si="5"/>
        <v>0.6122571746914329</v>
      </c>
      <c r="T11" s="325">
        <v>87945.41899999994</v>
      </c>
      <c r="U11" s="322">
        <v>42804.103</v>
      </c>
      <c r="V11" s="321">
        <v>12927.173000000003</v>
      </c>
      <c r="W11" s="374">
        <v>3934.5030000000006</v>
      </c>
      <c r="X11" s="321">
        <f t="shared" si="6"/>
        <v>147611.19799999995</v>
      </c>
      <c r="Y11" s="320">
        <f t="shared" si="7"/>
        <v>-0.010212565309577037</v>
      </c>
    </row>
    <row r="12" spans="1:25" ht="18.75" customHeight="1">
      <c r="A12" s="327" t="s">
        <v>346</v>
      </c>
      <c r="B12" s="325">
        <v>174.77599999999998</v>
      </c>
      <c r="C12" s="322">
        <v>318.612</v>
      </c>
      <c r="D12" s="321">
        <v>0</v>
      </c>
      <c r="E12" s="374">
        <v>0</v>
      </c>
      <c r="F12" s="321">
        <f t="shared" si="0"/>
        <v>493.38800000000003</v>
      </c>
      <c r="G12" s="324">
        <f t="shared" si="1"/>
        <v>0.010241110965468205</v>
      </c>
      <c r="H12" s="325">
        <v>77.856</v>
      </c>
      <c r="I12" s="322">
        <v>15.551</v>
      </c>
      <c r="J12" s="321"/>
      <c r="K12" s="374"/>
      <c r="L12" s="321">
        <f t="shared" si="2"/>
        <v>93.407</v>
      </c>
      <c r="M12" s="326">
        <f t="shared" si="3"/>
        <v>4.282130889547894</v>
      </c>
      <c r="N12" s="325">
        <v>596.567</v>
      </c>
      <c r="O12" s="322">
        <v>1151.605</v>
      </c>
      <c r="P12" s="321"/>
      <c r="Q12" s="374"/>
      <c r="R12" s="321">
        <f t="shared" si="4"/>
        <v>1748.172</v>
      </c>
      <c r="S12" s="324">
        <f t="shared" si="5"/>
        <v>0.007325829418845701</v>
      </c>
      <c r="T12" s="325">
        <v>314.566</v>
      </c>
      <c r="U12" s="322">
        <v>73.62</v>
      </c>
      <c r="V12" s="321">
        <v>92.14</v>
      </c>
      <c r="W12" s="374">
        <v>0</v>
      </c>
      <c r="X12" s="321">
        <f t="shared" si="6"/>
        <v>480.32599999999996</v>
      </c>
      <c r="Y12" s="320">
        <f t="shared" si="7"/>
        <v>2.639553136827905</v>
      </c>
    </row>
    <row r="13" spans="1:25" ht="18.75" customHeight="1" thickBot="1">
      <c r="A13" s="350" t="s">
        <v>345</v>
      </c>
      <c r="B13" s="347">
        <v>76.263</v>
      </c>
      <c r="C13" s="346">
        <v>61.354</v>
      </c>
      <c r="D13" s="345">
        <v>0</v>
      </c>
      <c r="E13" s="390">
        <v>0</v>
      </c>
      <c r="F13" s="345">
        <f t="shared" si="0"/>
        <v>137.61700000000002</v>
      </c>
      <c r="G13" s="348">
        <f t="shared" si="1"/>
        <v>0.0028564759737465</v>
      </c>
      <c r="H13" s="347">
        <v>108.086</v>
      </c>
      <c r="I13" s="346">
        <v>58.638</v>
      </c>
      <c r="J13" s="345"/>
      <c r="K13" s="390"/>
      <c r="L13" s="345">
        <f t="shared" si="2"/>
        <v>166.724</v>
      </c>
      <c r="M13" s="349">
        <f t="shared" si="3"/>
        <v>-0.17458194381132874</v>
      </c>
      <c r="N13" s="347">
        <v>459.00800000000004</v>
      </c>
      <c r="O13" s="346">
        <v>310.824</v>
      </c>
      <c r="P13" s="345"/>
      <c r="Q13" s="390"/>
      <c r="R13" s="345">
        <f t="shared" si="4"/>
        <v>769.8320000000001</v>
      </c>
      <c r="S13" s="348">
        <f t="shared" si="5"/>
        <v>0.003226031484984787</v>
      </c>
      <c r="T13" s="347">
        <v>447.3770000000001</v>
      </c>
      <c r="U13" s="346">
        <v>304.289</v>
      </c>
      <c r="V13" s="345"/>
      <c r="W13" s="390"/>
      <c r="X13" s="345">
        <f t="shared" si="6"/>
        <v>751.6660000000002</v>
      </c>
      <c r="Y13" s="344">
        <f t="shared" si="7"/>
        <v>0.024167648929178664</v>
      </c>
    </row>
    <row r="14" spans="1:25" s="376" customFormat="1" ht="18.75" customHeight="1">
      <c r="A14" s="385" t="s">
        <v>63</v>
      </c>
      <c r="B14" s="382">
        <f>SUM(B15:B24)</f>
        <v>3127.6390000000006</v>
      </c>
      <c r="C14" s="381">
        <f>SUM(C15:C24)</f>
        <v>5011.037</v>
      </c>
      <c r="D14" s="380">
        <f>SUM(D15:D24)</f>
        <v>0.245</v>
      </c>
      <c r="E14" s="379">
        <f>SUM(E15:E24)</f>
        <v>277.86800000000005</v>
      </c>
      <c r="F14" s="380">
        <f t="shared" si="0"/>
        <v>8416.789</v>
      </c>
      <c r="G14" s="383">
        <f t="shared" si="1"/>
        <v>0.17470483700846426</v>
      </c>
      <c r="H14" s="382">
        <f>SUM(H15:H24)</f>
        <v>2540.4190000000003</v>
      </c>
      <c r="I14" s="381">
        <f>SUM(I15:I24)</f>
        <v>4440.013000000001</v>
      </c>
      <c r="J14" s="380">
        <f>SUM(J15:J24)</f>
        <v>0.05</v>
      </c>
      <c r="K14" s="379">
        <f>SUM(K15:K24)</f>
        <v>279.246</v>
      </c>
      <c r="L14" s="380">
        <f t="shared" si="2"/>
        <v>7259.728000000001</v>
      </c>
      <c r="M14" s="384">
        <f t="shared" si="3"/>
        <v>0.1593807646787868</v>
      </c>
      <c r="N14" s="382">
        <f>SUM(N15:N24)</f>
        <v>14559.485000000002</v>
      </c>
      <c r="O14" s="381">
        <f>SUM(O15:O24)</f>
        <v>24817.344999999998</v>
      </c>
      <c r="P14" s="380">
        <f>SUM(P15:P24)</f>
        <v>11.783999999999999</v>
      </c>
      <c r="Q14" s="379">
        <f>SUM(Q15:Q24)</f>
        <v>1266.0549999999998</v>
      </c>
      <c r="R14" s="380">
        <f t="shared" si="4"/>
        <v>40654.669</v>
      </c>
      <c r="S14" s="383">
        <f t="shared" si="5"/>
        <v>0.1703660567573639</v>
      </c>
      <c r="T14" s="382">
        <f>SUM(T15:T24)</f>
        <v>11136.659000000001</v>
      </c>
      <c r="U14" s="381">
        <f>SUM(U15:U24)</f>
        <v>21589.622000000003</v>
      </c>
      <c r="V14" s="380">
        <f>SUM(V15:V24)</f>
        <v>613.712</v>
      </c>
      <c r="W14" s="379">
        <f>SUM(W15:W24)</f>
        <v>1452.257</v>
      </c>
      <c r="X14" s="380">
        <f t="shared" si="6"/>
        <v>34792.25</v>
      </c>
      <c r="Y14" s="377">
        <f t="shared" si="7"/>
        <v>0.16849784075476593</v>
      </c>
    </row>
    <row r="15" spans="1:25" ht="18.75" customHeight="1">
      <c r="A15" s="342" t="s">
        <v>347</v>
      </c>
      <c r="B15" s="339">
        <v>945.9670000000001</v>
      </c>
      <c r="C15" s="337">
        <v>2589.905</v>
      </c>
      <c r="D15" s="338">
        <v>0</v>
      </c>
      <c r="E15" s="386">
        <v>0</v>
      </c>
      <c r="F15" s="321">
        <f t="shared" si="0"/>
        <v>3535.8720000000003</v>
      </c>
      <c r="G15" s="324">
        <f t="shared" si="1"/>
        <v>0.07339306491380412</v>
      </c>
      <c r="H15" s="325">
        <v>575.918</v>
      </c>
      <c r="I15" s="337">
        <v>1976.3790000000001</v>
      </c>
      <c r="J15" s="338">
        <v>0.05</v>
      </c>
      <c r="K15" s="337">
        <v>0.05</v>
      </c>
      <c r="L15" s="338">
        <f t="shared" si="2"/>
        <v>2552.3970000000004</v>
      </c>
      <c r="M15" s="341">
        <f t="shared" si="3"/>
        <v>0.3853142751695757</v>
      </c>
      <c r="N15" s="339">
        <v>4909.953000000001</v>
      </c>
      <c r="O15" s="337">
        <v>11850.324000000004</v>
      </c>
      <c r="P15" s="338">
        <v>0.04</v>
      </c>
      <c r="Q15" s="337">
        <v>0.07</v>
      </c>
      <c r="R15" s="338">
        <f t="shared" si="4"/>
        <v>16760.387000000006</v>
      </c>
      <c r="S15" s="340">
        <f t="shared" si="5"/>
        <v>0.07023550094375101</v>
      </c>
      <c r="T15" s="343">
        <v>2570.683</v>
      </c>
      <c r="U15" s="337">
        <v>10299.324</v>
      </c>
      <c r="V15" s="338">
        <v>545.274</v>
      </c>
      <c r="W15" s="386">
        <v>513.9289999999999</v>
      </c>
      <c r="X15" s="338">
        <f t="shared" si="6"/>
        <v>13929.210000000001</v>
      </c>
      <c r="Y15" s="336">
        <f t="shared" si="7"/>
        <v>0.20325467129865982</v>
      </c>
    </row>
    <row r="16" spans="1:25" ht="18.75" customHeight="1">
      <c r="A16" s="342" t="s">
        <v>349</v>
      </c>
      <c r="B16" s="339">
        <v>363.55999999999995</v>
      </c>
      <c r="C16" s="337">
        <v>998.5240000000001</v>
      </c>
      <c r="D16" s="338">
        <v>0</v>
      </c>
      <c r="E16" s="386">
        <v>126.857</v>
      </c>
      <c r="F16" s="338">
        <f t="shared" si="0"/>
        <v>1488.941</v>
      </c>
      <c r="G16" s="340">
        <f t="shared" si="1"/>
        <v>0.030905514528191187</v>
      </c>
      <c r="H16" s="339">
        <v>440.14700000000005</v>
      </c>
      <c r="I16" s="337">
        <v>1187.998</v>
      </c>
      <c r="J16" s="338">
        <v>0</v>
      </c>
      <c r="K16" s="337">
        <v>57.951</v>
      </c>
      <c r="L16" s="338">
        <f t="shared" si="2"/>
        <v>1686.096</v>
      </c>
      <c r="M16" s="341">
        <f t="shared" si="3"/>
        <v>-0.11692987825129764</v>
      </c>
      <c r="N16" s="339">
        <v>1612.1770000000001</v>
      </c>
      <c r="O16" s="337">
        <v>5276.015999999999</v>
      </c>
      <c r="P16" s="338">
        <v>0</v>
      </c>
      <c r="Q16" s="337">
        <v>588.471</v>
      </c>
      <c r="R16" s="338">
        <f t="shared" si="4"/>
        <v>7476.663999999999</v>
      </c>
      <c r="S16" s="340">
        <f t="shared" si="5"/>
        <v>0.031331450844667784</v>
      </c>
      <c r="T16" s="343">
        <v>1868.642</v>
      </c>
      <c r="U16" s="337">
        <v>5028.6669999999995</v>
      </c>
      <c r="V16" s="338">
        <v>0</v>
      </c>
      <c r="W16" s="337">
        <v>256.957</v>
      </c>
      <c r="X16" s="338">
        <f t="shared" si="6"/>
        <v>7154.266</v>
      </c>
      <c r="Y16" s="336">
        <f t="shared" si="7"/>
        <v>0.04506374238810795</v>
      </c>
    </row>
    <row r="17" spans="1:25" ht="18.75" customHeight="1">
      <c r="A17" s="342" t="s">
        <v>348</v>
      </c>
      <c r="B17" s="339">
        <v>566.34</v>
      </c>
      <c r="C17" s="337">
        <v>500.36300000000006</v>
      </c>
      <c r="D17" s="338">
        <v>0.095</v>
      </c>
      <c r="E17" s="386">
        <v>0.355</v>
      </c>
      <c r="F17" s="338">
        <f t="shared" si="0"/>
        <v>1067.153</v>
      </c>
      <c r="G17" s="340">
        <f t="shared" si="1"/>
        <v>0.02215058390178174</v>
      </c>
      <c r="H17" s="339">
        <v>780.9080000000001</v>
      </c>
      <c r="I17" s="337">
        <v>511.101</v>
      </c>
      <c r="J17" s="338">
        <v>0</v>
      </c>
      <c r="K17" s="337">
        <v>0.08</v>
      </c>
      <c r="L17" s="338">
        <f t="shared" si="2"/>
        <v>1292.089</v>
      </c>
      <c r="M17" s="341">
        <f t="shared" si="3"/>
        <v>-0.1740870791408331</v>
      </c>
      <c r="N17" s="339">
        <v>2421.8639999999996</v>
      </c>
      <c r="O17" s="337">
        <v>3070.8099999999995</v>
      </c>
      <c r="P17" s="338">
        <v>0.253</v>
      </c>
      <c r="Q17" s="337">
        <v>79.683</v>
      </c>
      <c r="R17" s="338">
        <f t="shared" si="4"/>
        <v>5572.609999999999</v>
      </c>
      <c r="S17" s="340">
        <f t="shared" si="5"/>
        <v>0.023352387681391612</v>
      </c>
      <c r="T17" s="343">
        <v>3224.934</v>
      </c>
      <c r="U17" s="337">
        <v>2691.815</v>
      </c>
      <c r="V17" s="338">
        <v>0</v>
      </c>
      <c r="W17" s="337">
        <v>13.51</v>
      </c>
      <c r="X17" s="338">
        <f t="shared" si="6"/>
        <v>5930.259</v>
      </c>
      <c r="Y17" s="336">
        <f t="shared" si="7"/>
        <v>-0.06030917030773886</v>
      </c>
    </row>
    <row r="18" spans="1:25" ht="18.75" customHeight="1">
      <c r="A18" s="342" t="s">
        <v>350</v>
      </c>
      <c r="B18" s="339">
        <v>643.944</v>
      </c>
      <c r="C18" s="337">
        <v>109.238</v>
      </c>
      <c r="D18" s="338">
        <v>0.15</v>
      </c>
      <c r="E18" s="386">
        <v>49.905</v>
      </c>
      <c r="F18" s="338">
        <f t="shared" si="0"/>
        <v>803.237</v>
      </c>
      <c r="G18" s="340">
        <f t="shared" si="1"/>
        <v>0.016672556382744987</v>
      </c>
      <c r="H18" s="339">
        <v>338.063</v>
      </c>
      <c r="I18" s="337">
        <v>146.07</v>
      </c>
      <c r="J18" s="338">
        <v>0</v>
      </c>
      <c r="K18" s="337">
        <v>97.81299999999999</v>
      </c>
      <c r="L18" s="338">
        <f t="shared" si="2"/>
        <v>581.9459999999999</v>
      </c>
      <c r="M18" s="341">
        <f t="shared" si="3"/>
        <v>0.38026036780044903</v>
      </c>
      <c r="N18" s="339">
        <v>2108.9940000000006</v>
      </c>
      <c r="O18" s="337">
        <v>290.03400000000005</v>
      </c>
      <c r="P18" s="338">
        <v>0.15</v>
      </c>
      <c r="Q18" s="337">
        <v>168.941</v>
      </c>
      <c r="R18" s="338">
        <f t="shared" si="4"/>
        <v>2568.1190000000006</v>
      </c>
      <c r="S18" s="340">
        <f t="shared" si="5"/>
        <v>0.01076187109809367</v>
      </c>
      <c r="T18" s="343">
        <v>1610.4970000000005</v>
      </c>
      <c r="U18" s="337">
        <v>533.253</v>
      </c>
      <c r="V18" s="338">
        <v>68.43799999999999</v>
      </c>
      <c r="W18" s="337">
        <v>227.945</v>
      </c>
      <c r="X18" s="338">
        <f t="shared" si="6"/>
        <v>2440.1330000000007</v>
      </c>
      <c r="Y18" s="336">
        <f t="shared" si="7"/>
        <v>0.052450419710728724</v>
      </c>
    </row>
    <row r="19" spans="1:25" ht="18.75" customHeight="1">
      <c r="A19" s="342" t="s">
        <v>351</v>
      </c>
      <c r="B19" s="339">
        <v>222.55700000000004</v>
      </c>
      <c r="C19" s="337">
        <v>413.972</v>
      </c>
      <c r="D19" s="338">
        <v>0</v>
      </c>
      <c r="E19" s="386">
        <v>100.751</v>
      </c>
      <c r="F19" s="338">
        <f t="shared" si="0"/>
        <v>737.28</v>
      </c>
      <c r="G19" s="340">
        <f t="shared" si="1"/>
        <v>0.015303506150576011</v>
      </c>
      <c r="H19" s="339">
        <v>179.652</v>
      </c>
      <c r="I19" s="337">
        <v>353.05199999999996</v>
      </c>
      <c r="J19" s="338"/>
      <c r="K19" s="337">
        <v>63.834</v>
      </c>
      <c r="L19" s="338">
        <f t="shared" si="2"/>
        <v>596.538</v>
      </c>
      <c r="M19" s="341">
        <f t="shared" si="3"/>
        <v>0.2359313237379681</v>
      </c>
      <c r="N19" s="339">
        <v>2084.5619999999994</v>
      </c>
      <c r="O19" s="337">
        <v>2213.493</v>
      </c>
      <c r="P19" s="338">
        <v>11.084</v>
      </c>
      <c r="Q19" s="337">
        <v>399.279</v>
      </c>
      <c r="R19" s="338">
        <f t="shared" si="4"/>
        <v>4708.418</v>
      </c>
      <c r="S19" s="340">
        <f t="shared" si="5"/>
        <v>0.01973093442786101</v>
      </c>
      <c r="T19" s="343">
        <v>694.9399999999999</v>
      </c>
      <c r="U19" s="337">
        <v>1523.455</v>
      </c>
      <c r="V19" s="338">
        <v>0</v>
      </c>
      <c r="W19" s="337">
        <v>164.17700000000002</v>
      </c>
      <c r="X19" s="338">
        <f t="shared" si="6"/>
        <v>2382.572</v>
      </c>
      <c r="Y19" s="336">
        <f t="shared" si="7"/>
        <v>0.976191275646654</v>
      </c>
    </row>
    <row r="20" spans="1:25" ht="18.75" customHeight="1">
      <c r="A20" s="342" t="s">
        <v>352</v>
      </c>
      <c r="B20" s="339">
        <v>238.512</v>
      </c>
      <c r="C20" s="337">
        <v>297.298</v>
      </c>
      <c r="D20" s="338">
        <v>0</v>
      </c>
      <c r="E20" s="386">
        <v>0</v>
      </c>
      <c r="F20" s="338">
        <f t="shared" si="0"/>
        <v>535.81</v>
      </c>
      <c r="G20" s="340">
        <f t="shared" si="1"/>
        <v>0.011121652059651871</v>
      </c>
      <c r="H20" s="339">
        <v>142.99599999999998</v>
      </c>
      <c r="I20" s="337">
        <v>263.06500000000005</v>
      </c>
      <c r="J20" s="338">
        <v>0</v>
      </c>
      <c r="K20" s="337">
        <v>59.518</v>
      </c>
      <c r="L20" s="338">
        <f t="shared" si="2"/>
        <v>465.57900000000006</v>
      </c>
      <c r="M20" s="341">
        <f t="shared" si="3"/>
        <v>0.15084658027960862</v>
      </c>
      <c r="N20" s="339">
        <v>895.2210000000001</v>
      </c>
      <c r="O20" s="337">
        <v>1470.599</v>
      </c>
      <c r="P20" s="338">
        <v>0</v>
      </c>
      <c r="Q20" s="337">
        <v>25.033</v>
      </c>
      <c r="R20" s="338">
        <f t="shared" si="4"/>
        <v>2390.853</v>
      </c>
      <c r="S20" s="340">
        <f t="shared" si="5"/>
        <v>0.010019026299205971</v>
      </c>
      <c r="T20" s="343">
        <v>979.7860000000002</v>
      </c>
      <c r="U20" s="337">
        <v>1502.096</v>
      </c>
      <c r="V20" s="338">
        <v>0</v>
      </c>
      <c r="W20" s="337">
        <v>275.73900000000003</v>
      </c>
      <c r="X20" s="338">
        <f t="shared" si="6"/>
        <v>2757.621</v>
      </c>
      <c r="Y20" s="336">
        <f t="shared" si="7"/>
        <v>-0.13300159811663748</v>
      </c>
    </row>
    <row r="21" spans="1:25" ht="18.75" customHeight="1">
      <c r="A21" s="342" t="s">
        <v>355</v>
      </c>
      <c r="B21" s="339">
        <v>97.459</v>
      </c>
      <c r="C21" s="337">
        <v>13.439</v>
      </c>
      <c r="D21" s="338">
        <v>0</v>
      </c>
      <c r="E21" s="337">
        <v>0</v>
      </c>
      <c r="F21" s="338">
        <f t="shared" si="0"/>
        <v>110.898</v>
      </c>
      <c r="G21" s="340">
        <f t="shared" si="1"/>
        <v>0.0023018774754321</v>
      </c>
      <c r="H21" s="339">
        <v>7.208</v>
      </c>
      <c r="I21" s="337">
        <v>0.306</v>
      </c>
      <c r="J21" s="338"/>
      <c r="K21" s="337"/>
      <c r="L21" s="338">
        <f t="shared" si="2"/>
        <v>7.514</v>
      </c>
      <c r="M21" s="341" t="s">
        <v>51</v>
      </c>
      <c r="N21" s="339">
        <v>306.146</v>
      </c>
      <c r="O21" s="337">
        <v>284.298</v>
      </c>
      <c r="P21" s="338"/>
      <c r="Q21" s="337">
        <v>4.263</v>
      </c>
      <c r="R21" s="338">
        <f t="shared" si="4"/>
        <v>594.707</v>
      </c>
      <c r="S21" s="340">
        <f t="shared" si="5"/>
        <v>0.002492158687013332</v>
      </c>
      <c r="T21" s="343">
        <v>12.146</v>
      </c>
      <c r="U21" s="337">
        <v>2.3310000000000004</v>
      </c>
      <c r="V21" s="338"/>
      <c r="W21" s="337"/>
      <c r="X21" s="338">
        <f t="shared" si="6"/>
        <v>14.477</v>
      </c>
      <c r="Y21" s="336" t="str">
        <f t="shared" si="7"/>
        <v>  *  </v>
      </c>
    </row>
    <row r="22" spans="1:25" ht="18.75" customHeight="1">
      <c r="A22" s="342" t="s">
        <v>354</v>
      </c>
      <c r="B22" s="339">
        <v>14.681000000000001</v>
      </c>
      <c r="C22" s="337">
        <v>88.298</v>
      </c>
      <c r="D22" s="338">
        <v>0</v>
      </c>
      <c r="E22" s="337">
        <v>0</v>
      </c>
      <c r="F22" s="338">
        <f t="shared" si="0"/>
        <v>102.979</v>
      </c>
      <c r="G22" s="340">
        <f t="shared" si="1"/>
        <v>0.0021375050996638553</v>
      </c>
      <c r="H22" s="339">
        <v>41.809</v>
      </c>
      <c r="I22" s="337">
        <v>1.702</v>
      </c>
      <c r="J22" s="338"/>
      <c r="K22" s="337"/>
      <c r="L22" s="338">
        <f t="shared" si="2"/>
        <v>43.510999999999996</v>
      </c>
      <c r="M22" s="341" t="s">
        <v>51</v>
      </c>
      <c r="N22" s="339">
        <v>70.81599999999999</v>
      </c>
      <c r="O22" s="337">
        <v>341.28999999999996</v>
      </c>
      <c r="P22" s="338"/>
      <c r="Q22" s="337"/>
      <c r="R22" s="338">
        <f t="shared" si="4"/>
        <v>412.10599999999994</v>
      </c>
      <c r="S22" s="340">
        <f t="shared" si="5"/>
        <v>0.0017269572207327575</v>
      </c>
      <c r="T22" s="343">
        <v>44.266999999999996</v>
      </c>
      <c r="U22" s="337">
        <v>5.04</v>
      </c>
      <c r="V22" s="338"/>
      <c r="W22" s="337"/>
      <c r="X22" s="338">
        <f t="shared" si="6"/>
        <v>49.306999999999995</v>
      </c>
      <c r="Y22" s="336" t="str">
        <f t="shared" si="7"/>
        <v>  *  </v>
      </c>
    </row>
    <row r="23" spans="1:25" ht="18.75" customHeight="1">
      <c r="A23" s="342" t="s">
        <v>353</v>
      </c>
      <c r="B23" s="339">
        <v>34.619</v>
      </c>
      <c r="C23" s="337">
        <v>0</v>
      </c>
      <c r="D23" s="338">
        <v>0</v>
      </c>
      <c r="E23" s="337">
        <v>0</v>
      </c>
      <c r="F23" s="338">
        <f t="shared" si="0"/>
        <v>34.619</v>
      </c>
      <c r="G23" s="340">
        <f t="shared" si="1"/>
        <v>0.0007185764966183688</v>
      </c>
      <c r="H23" s="339">
        <v>33.717999999999996</v>
      </c>
      <c r="I23" s="337">
        <v>0.33999999999999997</v>
      </c>
      <c r="J23" s="338"/>
      <c r="K23" s="337">
        <v>0</v>
      </c>
      <c r="L23" s="338">
        <f t="shared" si="2"/>
        <v>34.058</v>
      </c>
      <c r="M23" s="341">
        <f t="shared" si="3"/>
        <v>0.016471900874978074</v>
      </c>
      <c r="N23" s="339">
        <v>149.752</v>
      </c>
      <c r="O23" s="337">
        <v>20.481</v>
      </c>
      <c r="P23" s="338">
        <v>0</v>
      </c>
      <c r="Q23" s="337">
        <v>0</v>
      </c>
      <c r="R23" s="338">
        <f t="shared" si="4"/>
        <v>170.233</v>
      </c>
      <c r="S23" s="340">
        <f t="shared" si="5"/>
        <v>0.0007133725511324745</v>
      </c>
      <c r="T23" s="343">
        <v>130.764</v>
      </c>
      <c r="U23" s="337">
        <v>3.6409999999999996</v>
      </c>
      <c r="V23" s="338"/>
      <c r="W23" s="337">
        <v>0</v>
      </c>
      <c r="X23" s="338">
        <f t="shared" si="6"/>
        <v>134.405</v>
      </c>
      <c r="Y23" s="336">
        <f t="shared" si="7"/>
        <v>0.2665674640080353</v>
      </c>
    </row>
    <row r="24" spans="1:25" ht="18.75" customHeight="1" thickBot="1">
      <c r="A24" s="342" t="s">
        <v>59</v>
      </c>
      <c r="B24" s="339">
        <v>0</v>
      </c>
      <c r="C24" s="337">
        <v>0</v>
      </c>
      <c r="D24" s="338">
        <v>0</v>
      </c>
      <c r="E24" s="337">
        <v>0</v>
      </c>
      <c r="F24" s="411">
        <f t="shared" si="0"/>
        <v>0</v>
      </c>
      <c r="G24" s="340">
        <f t="shared" si="1"/>
        <v>0</v>
      </c>
      <c r="H24" s="339">
        <v>0</v>
      </c>
      <c r="I24" s="337"/>
      <c r="J24" s="338"/>
      <c r="K24" s="337"/>
      <c r="L24" s="338">
        <f t="shared" si="2"/>
        <v>0</v>
      </c>
      <c r="M24" s="341" t="str">
        <f t="shared" si="3"/>
        <v>         /0</v>
      </c>
      <c r="N24" s="339">
        <v>0</v>
      </c>
      <c r="O24" s="337"/>
      <c r="P24" s="338">
        <v>0.257</v>
      </c>
      <c r="Q24" s="337">
        <v>0.31499999999999995</v>
      </c>
      <c r="R24" s="338">
        <f t="shared" si="4"/>
        <v>0.572</v>
      </c>
      <c r="S24" s="340">
        <f t="shared" si="5"/>
        <v>2.3970035142879195E-06</v>
      </c>
      <c r="T24" s="343">
        <v>0</v>
      </c>
      <c r="U24" s="337"/>
      <c r="V24" s="338"/>
      <c r="W24" s="337"/>
      <c r="X24" s="338">
        <f t="shared" si="6"/>
        <v>0</v>
      </c>
      <c r="Y24" s="336" t="str">
        <f t="shared" si="7"/>
        <v>         /0</v>
      </c>
    </row>
    <row r="25" spans="1:25" s="376" customFormat="1" ht="18.75" customHeight="1">
      <c r="A25" s="385" t="s">
        <v>62</v>
      </c>
      <c r="B25" s="382">
        <f>SUM(B26:B32)</f>
        <v>2610.877</v>
      </c>
      <c r="C25" s="381">
        <f>SUM(C26:C32)</f>
        <v>1159.85</v>
      </c>
      <c r="D25" s="380">
        <f>SUM(D26:D32)</f>
        <v>256.478</v>
      </c>
      <c r="E25" s="381">
        <f>SUM(E26:E32)</f>
        <v>21.603</v>
      </c>
      <c r="F25" s="380">
        <f t="shared" si="0"/>
        <v>4048.808</v>
      </c>
      <c r="G25" s="383">
        <f t="shared" si="1"/>
        <v>0.08403992801988575</v>
      </c>
      <c r="H25" s="382">
        <f>SUM(H26:H32)</f>
        <v>2855.307</v>
      </c>
      <c r="I25" s="381">
        <f>SUM(I26:I32)</f>
        <v>1019.81</v>
      </c>
      <c r="J25" s="380">
        <f>SUM(J26:J32)</f>
        <v>0.17500000000000002</v>
      </c>
      <c r="K25" s="381">
        <f>SUM(K26:K32)</f>
        <v>0</v>
      </c>
      <c r="L25" s="380">
        <f t="shared" si="2"/>
        <v>3875.292</v>
      </c>
      <c r="M25" s="384">
        <f aca="true" t="shared" si="8" ref="M25:M44">IF(ISERROR(F25/L25-1),"         /0",(F25/L25-1))</f>
        <v>0.044774948571617346</v>
      </c>
      <c r="N25" s="382">
        <f>SUM(N26:N32)</f>
        <v>12542.400000000001</v>
      </c>
      <c r="O25" s="381">
        <f>SUM(O26:O32)</f>
        <v>5916.589</v>
      </c>
      <c r="P25" s="380">
        <f>SUM(P26:P32)</f>
        <v>1380.5240000000001</v>
      </c>
      <c r="Q25" s="381">
        <f>SUM(Q26:Q32)</f>
        <v>112.895</v>
      </c>
      <c r="R25" s="380">
        <f t="shared" si="4"/>
        <v>19952.408000000003</v>
      </c>
      <c r="S25" s="383">
        <f t="shared" si="5"/>
        <v>0.08361187429109512</v>
      </c>
      <c r="T25" s="382">
        <f>SUM(T26:T32)</f>
        <v>14682.116</v>
      </c>
      <c r="U25" s="381">
        <f>SUM(U26:U32)</f>
        <v>4432.124000000001</v>
      </c>
      <c r="V25" s="380">
        <f>SUM(V26:V32)</f>
        <v>296.50499999999994</v>
      </c>
      <c r="W25" s="381">
        <f>SUM(W26:W32)</f>
        <v>142.355</v>
      </c>
      <c r="X25" s="380">
        <f t="shared" si="6"/>
        <v>19553.100000000002</v>
      </c>
      <c r="Y25" s="377">
        <f t="shared" si="7"/>
        <v>0.020421723409587367</v>
      </c>
    </row>
    <row r="26" spans="1:25" ht="18.75" customHeight="1">
      <c r="A26" s="342" t="s">
        <v>371</v>
      </c>
      <c r="B26" s="339">
        <v>1514.593</v>
      </c>
      <c r="C26" s="337">
        <v>15.51</v>
      </c>
      <c r="D26" s="338">
        <v>0</v>
      </c>
      <c r="E26" s="337">
        <v>0</v>
      </c>
      <c r="F26" s="338">
        <f t="shared" si="0"/>
        <v>1530.103</v>
      </c>
      <c r="G26" s="340">
        <f t="shared" si="1"/>
        <v>0.031759902169480804</v>
      </c>
      <c r="H26" s="339">
        <v>1846.1200000000001</v>
      </c>
      <c r="I26" s="337"/>
      <c r="J26" s="338"/>
      <c r="K26" s="337"/>
      <c r="L26" s="338">
        <f t="shared" si="2"/>
        <v>1846.1200000000001</v>
      </c>
      <c r="M26" s="341">
        <f t="shared" si="8"/>
        <v>-0.1711790132819102</v>
      </c>
      <c r="N26" s="339">
        <v>6602.256000000001</v>
      </c>
      <c r="O26" s="337">
        <v>370.913</v>
      </c>
      <c r="P26" s="338"/>
      <c r="Q26" s="337"/>
      <c r="R26" s="338">
        <f t="shared" si="4"/>
        <v>6973.169000000002</v>
      </c>
      <c r="S26" s="340">
        <f t="shared" si="5"/>
        <v>0.029221522025740528</v>
      </c>
      <c r="T26" s="339">
        <v>8804.150000000001</v>
      </c>
      <c r="U26" s="337">
        <v>18.61</v>
      </c>
      <c r="V26" s="338"/>
      <c r="W26" s="337"/>
      <c r="X26" s="321">
        <f t="shared" si="6"/>
        <v>8822.760000000002</v>
      </c>
      <c r="Y26" s="336">
        <f t="shared" si="7"/>
        <v>-0.2096385938187143</v>
      </c>
    </row>
    <row r="27" spans="1:25" ht="18.75" customHeight="1">
      <c r="A27" s="342" t="s">
        <v>356</v>
      </c>
      <c r="B27" s="339">
        <v>431.524</v>
      </c>
      <c r="C27" s="337">
        <v>586.669</v>
      </c>
      <c r="D27" s="338">
        <v>0</v>
      </c>
      <c r="E27" s="337">
        <v>0</v>
      </c>
      <c r="F27" s="338">
        <f t="shared" si="0"/>
        <v>1018.193</v>
      </c>
      <c r="G27" s="340">
        <f t="shared" si="1"/>
        <v>0.021134335446470053</v>
      </c>
      <c r="H27" s="339">
        <v>265.996</v>
      </c>
      <c r="I27" s="337">
        <v>655.199</v>
      </c>
      <c r="J27" s="338">
        <v>0</v>
      </c>
      <c r="K27" s="337"/>
      <c r="L27" s="338">
        <f t="shared" si="2"/>
        <v>921.1949999999999</v>
      </c>
      <c r="M27" s="341">
        <f t="shared" si="8"/>
        <v>0.10529583855752578</v>
      </c>
      <c r="N27" s="339">
        <v>2683.7119999999995</v>
      </c>
      <c r="O27" s="337">
        <v>2958.192</v>
      </c>
      <c r="P27" s="338">
        <v>0</v>
      </c>
      <c r="Q27" s="337">
        <v>0</v>
      </c>
      <c r="R27" s="338">
        <f t="shared" si="4"/>
        <v>5641.9039999999995</v>
      </c>
      <c r="S27" s="340">
        <f t="shared" si="5"/>
        <v>0.023642768732998375</v>
      </c>
      <c r="T27" s="339">
        <v>1868.708999999999</v>
      </c>
      <c r="U27" s="337">
        <v>2756.646</v>
      </c>
      <c r="V27" s="338">
        <v>0</v>
      </c>
      <c r="W27" s="337"/>
      <c r="X27" s="321">
        <f t="shared" si="6"/>
        <v>4625.355</v>
      </c>
      <c r="Y27" s="336">
        <f t="shared" si="7"/>
        <v>0.2197775089695817</v>
      </c>
    </row>
    <row r="28" spans="1:25" ht="18.75" customHeight="1">
      <c r="A28" s="342" t="s">
        <v>358</v>
      </c>
      <c r="B28" s="339">
        <v>64.963</v>
      </c>
      <c r="C28" s="337">
        <v>200.245</v>
      </c>
      <c r="D28" s="338">
        <v>256.478</v>
      </c>
      <c r="E28" s="337">
        <v>21.603</v>
      </c>
      <c r="F28" s="338">
        <f t="shared" si="0"/>
        <v>543.2889999999999</v>
      </c>
      <c r="G28" s="340">
        <f t="shared" si="1"/>
        <v>0.011276891483615844</v>
      </c>
      <c r="H28" s="339">
        <v>0.862</v>
      </c>
      <c r="I28" s="337"/>
      <c r="J28" s="338"/>
      <c r="K28" s="337"/>
      <c r="L28" s="338">
        <f t="shared" si="2"/>
        <v>0.862</v>
      </c>
      <c r="M28" s="341">
        <f t="shared" si="8"/>
        <v>629.2656612529001</v>
      </c>
      <c r="N28" s="339">
        <v>330.71299999999997</v>
      </c>
      <c r="O28" s="337">
        <v>913.703</v>
      </c>
      <c r="P28" s="338">
        <v>1380.4340000000002</v>
      </c>
      <c r="Q28" s="337">
        <v>112.815</v>
      </c>
      <c r="R28" s="338">
        <f t="shared" si="4"/>
        <v>2737.6650000000004</v>
      </c>
      <c r="S28" s="340">
        <f t="shared" si="5"/>
        <v>0.011472364730669649</v>
      </c>
      <c r="T28" s="339">
        <v>4.381</v>
      </c>
      <c r="U28" s="337"/>
      <c r="V28" s="338">
        <v>296.22999999999996</v>
      </c>
      <c r="W28" s="337">
        <v>142.355</v>
      </c>
      <c r="X28" s="321">
        <f t="shared" si="6"/>
        <v>442.966</v>
      </c>
      <c r="Y28" s="336" t="str">
        <f t="shared" si="7"/>
        <v>  *  </v>
      </c>
    </row>
    <row r="29" spans="1:25" ht="18.75" customHeight="1">
      <c r="A29" s="342" t="s">
        <v>372</v>
      </c>
      <c r="B29" s="339">
        <v>249.784</v>
      </c>
      <c r="C29" s="337">
        <v>83.619</v>
      </c>
      <c r="D29" s="338">
        <v>0</v>
      </c>
      <c r="E29" s="337">
        <v>0</v>
      </c>
      <c r="F29" s="338">
        <f t="shared" si="0"/>
        <v>333.403</v>
      </c>
      <c r="G29" s="340">
        <f t="shared" si="1"/>
        <v>0.006920348932726365</v>
      </c>
      <c r="H29" s="339">
        <v>364.227</v>
      </c>
      <c r="I29" s="337">
        <v>90.804</v>
      </c>
      <c r="J29" s="338"/>
      <c r="K29" s="337"/>
      <c r="L29" s="338">
        <f t="shared" si="2"/>
        <v>455.03099999999995</v>
      </c>
      <c r="M29" s="341">
        <f t="shared" si="8"/>
        <v>-0.26729607433339697</v>
      </c>
      <c r="N29" s="339">
        <v>1318.719</v>
      </c>
      <c r="O29" s="337">
        <v>395.951</v>
      </c>
      <c r="P29" s="338"/>
      <c r="Q29" s="337"/>
      <c r="R29" s="338">
        <f t="shared" si="4"/>
        <v>1714.67</v>
      </c>
      <c r="S29" s="340">
        <f t="shared" si="5"/>
        <v>0.007185437090636481</v>
      </c>
      <c r="T29" s="339">
        <v>1756.2959999999998</v>
      </c>
      <c r="U29" s="337">
        <v>362.19499999999994</v>
      </c>
      <c r="V29" s="338"/>
      <c r="W29" s="337"/>
      <c r="X29" s="321">
        <f t="shared" si="6"/>
        <v>2118.491</v>
      </c>
      <c r="Y29" s="336">
        <f t="shared" si="7"/>
        <v>-0.19061728371751396</v>
      </c>
    </row>
    <row r="30" spans="1:25" ht="18.75" customHeight="1">
      <c r="A30" s="342" t="s">
        <v>373</v>
      </c>
      <c r="B30" s="339">
        <v>315.821</v>
      </c>
      <c r="C30" s="337">
        <v>0</v>
      </c>
      <c r="D30" s="338">
        <v>0</v>
      </c>
      <c r="E30" s="337">
        <v>0</v>
      </c>
      <c r="F30" s="338">
        <f t="shared" si="0"/>
        <v>315.821</v>
      </c>
      <c r="G30" s="340">
        <f t="shared" si="1"/>
        <v>0.006555404481311126</v>
      </c>
      <c r="H30" s="339">
        <v>332.183</v>
      </c>
      <c r="I30" s="337"/>
      <c r="J30" s="338"/>
      <c r="K30" s="337"/>
      <c r="L30" s="338">
        <f t="shared" si="2"/>
        <v>332.183</v>
      </c>
      <c r="M30" s="341">
        <f t="shared" si="8"/>
        <v>-0.04925598239524587</v>
      </c>
      <c r="N30" s="339">
        <v>1400.6120000000003</v>
      </c>
      <c r="O30" s="337"/>
      <c r="P30" s="338"/>
      <c r="Q30" s="337"/>
      <c r="R30" s="338">
        <f t="shared" si="4"/>
        <v>1400.6120000000003</v>
      </c>
      <c r="S30" s="340">
        <f t="shared" si="5"/>
        <v>0.005869356444324882</v>
      </c>
      <c r="T30" s="339">
        <v>1998.387</v>
      </c>
      <c r="U30" s="337"/>
      <c r="V30" s="338"/>
      <c r="W30" s="337"/>
      <c r="X30" s="321">
        <f t="shared" si="6"/>
        <v>1998.387</v>
      </c>
      <c r="Y30" s="336">
        <f t="shared" si="7"/>
        <v>-0.2991287473347253</v>
      </c>
    </row>
    <row r="31" spans="1:25" ht="18.75" customHeight="1">
      <c r="A31" s="342" t="s">
        <v>357</v>
      </c>
      <c r="B31" s="339">
        <v>23.187</v>
      </c>
      <c r="C31" s="337">
        <v>273.807</v>
      </c>
      <c r="D31" s="338">
        <v>0</v>
      </c>
      <c r="E31" s="337">
        <v>0</v>
      </c>
      <c r="F31" s="338">
        <f t="shared" si="0"/>
        <v>296.994</v>
      </c>
      <c r="G31" s="340">
        <f t="shared" si="1"/>
        <v>0.006164617927631528</v>
      </c>
      <c r="H31" s="339">
        <v>41.509</v>
      </c>
      <c r="I31" s="337">
        <v>273.807</v>
      </c>
      <c r="J31" s="338"/>
      <c r="K31" s="337"/>
      <c r="L31" s="338">
        <f t="shared" si="2"/>
        <v>315.31600000000003</v>
      </c>
      <c r="M31" s="341">
        <f t="shared" si="8"/>
        <v>-0.05810678811097436</v>
      </c>
      <c r="N31" s="339">
        <v>161.728</v>
      </c>
      <c r="O31" s="337">
        <v>1277.83</v>
      </c>
      <c r="P31" s="338"/>
      <c r="Q31" s="337"/>
      <c r="R31" s="338">
        <f t="shared" si="4"/>
        <v>1439.558</v>
      </c>
      <c r="S31" s="340">
        <f t="shared" si="5"/>
        <v>0.006032562211575681</v>
      </c>
      <c r="T31" s="339">
        <v>227.59500000000003</v>
      </c>
      <c r="U31" s="337">
        <v>1266.873</v>
      </c>
      <c r="V31" s="338"/>
      <c r="W31" s="337"/>
      <c r="X31" s="321">
        <f t="shared" si="6"/>
        <v>1494.468</v>
      </c>
      <c r="Y31" s="336">
        <f t="shared" si="7"/>
        <v>-0.03674217179625128</v>
      </c>
    </row>
    <row r="32" spans="1:25" ht="18.75" customHeight="1" thickBot="1">
      <c r="A32" s="342" t="s">
        <v>59</v>
      </c>
      <c r="B32" s="339">
        <v>11.005</v>
      </c>
      <c r="C32" s="337">
        <v>0</v>
      </c>
      <c r="D32" s="338">
        <v>0</v>
      </c>
      <c r="E32" s="337">
        <v>0</v>
      </c>
      <c r="F32" s="338">
        <f t="shared" si="0"/>
        <v>11.005</v>
      </c>
      <c r="G32" s="340">
        <f t="shared" si="1"/>
        <v>0.0002284275786500231</v>
      </c>
      <c r="H32" s="339">
        <v>4.41</v>
      </c>
      <c r="I32" s="337"/>
      <c r="J32" s="338">
        <v>0.17500000000000002</v>
      </c>
      <c r="K32" s="337">
        <v>0</v>
      </c>
      <c r="L32" s="338">
        <f t="shared" si="2"/>
        <v>4.585</v>
      </c>
      <c r="M32" s="341">
        <f t="shared" si="8"/>
        <v>1.400218102508179</v>
      </c>
      <c r="N32" s="339">
        <v>44.660000000000004</v>
      </c>
      <c r="O32" s="337">
        <v>0</v>
      </c>
      <c r="P32" s="338">
        <v>0.09</v>
      </c>
      <c r="Q32" s="337">
        <v>0.08</v>
      </c>
      <c r="R32" s="338">
        <f t="shared" si="4"/>
        <v>44.830000000000005</v>
      </c>
      <c r="S32" s="340">
        <f t="shared" si="5"/>
        <v>0.0001878630551495235</v>
      </c>
      <c r="T32" s="339">
        <v>22.598</v>
      </c>
      <c r="U32" s="337">
        <v>27.8</v>
      </c>
      <c r="V32" s="338">
        <v>0.275</v>
      </c>
      <c r="W32" s="337">
        <v>0</v>
      </c>
      <c r="X32" s="321">
        <f t="shared" si="6"/>
        <v>50.672999999999995</v>
      </c>
      <c r="Y32" s="336">
        <f t="shared" si="7"/>
        <v>-0.11530795492668655</v>
      </c>
    </row>
    <row r="33" spans="1:25" s="376" customFormat="1" ht="18.75" customHeight="1">
      <c r="A33" s="385" t="s">
        <v>61</v>
      </c>
      <c r="B33" s="382">
        <f>SUM(B34:B38)</f>
        <v>2804.9829999999997</v>
      </c>
      <c r="C33" s="381">
        <f>SUM(C34:C38)</f>
        <v>2391.6440000000002</v>
      </c>
      <c r="D33" s="380">
        <f>SUM(D34:D38)</f>
        <v>0.047</v>
      </c>
      <c r="E33" s="381">
        <f>SUM(E34:E38)</f>
        <v>34.158</v>
      </c>
      <c r="F33" s="380">
        <f t="shared" si="0"/>
        <v>5230.832</v>
      </c>
      <c r="G33" s="383">
        <f t="shared" si="1"/>
        <v>0.10857485580055044</v>
      </c>
      <c r="H33" s="382">
        <f>SUM(H34:H38)</f>
        <v>2833.8059999999996</v>
      </c>
      <c r="I33" s="381">
        <f>SUM(I34:I38)</f>
        <v>2090.7870000000003</v>
      </c>
      <c r="J33" s="380">
        <f>SUM(J34:J38)</f>
        <v>0.292</v>
      </c>
      <c r="K33" s="381">
        <f>SUM(K34:K38)</f>
        <v>0.25</v>
      </c>
      <c r="L33" s="380">
        <f t="shared" si="2"/>
        <v>4925.135</v>
      </c>
      <c r="M33" s="384">
        <f t="shared" si="8"/>
        <v>0.0620687554757382</v>
      </c>
      <c r="N33" s="382">
        <f>SUM(N34:N38)</f>
        <v>13443.313</v>
      </c>
      <c r="O33" s="381">
        <f>SUM(O34:O38)</f>
        <v>10636.057999999999</v>
      </c>
      <c r="P33" s="380">
        <f>SUM(P34:P38)</f>
        <v>612.5989999999999</v>
      </c>
      <c r="Q33" s="381">
        <f>SUM(Q34:Q38)</f>
        <v>54.357</v>
      </c>
      <c r="R33" s="380">
        <f t="shared" si="4"/>
        <v>24746.326999999997</v>
      </c>
      <c r="S33" s="383">
        <f t="shared" si="5"/>
        <v>0.10370110626698956</v>
      </c>
      <c r="T33" s="382">
        <f>SUM(T34:T38)</f>
        <v>11470.197</v>
      </c>
      <c r="U33" s="381">
        <f>SUM(U34:U38)</f>
        <v>8482.028</v>
      </c>
      <c r="V33" s="380">
        <f>SUM(V34:V38)</f>
        <v>2.157</v>
      </c>
      <c r="W33" s="381">
        <f>SUM(W34:W38)</f>
        <v>84.91600000000001</v>
      </c>
      <c r="X33" s="380">
        <f t="shared" si="6"/>
        <v>20039.298</v>
      </c>
      <c r="Y33" s="377">
        <f t="shared" si="7"/>
        <v>0.23488991480639676</v>
      </c>
    </row>
    <row r="34" spans="1:25" s="312" customFormat="1" ht="18.75" customHeight="1">
      <c r="A34" s="327" t="s">
        <v>359</v>
      </c>
      <c r="B34" s="325">
        <v>1611.632</v>
      </c>
      <c r="C34" s="322">
        <v>1508.636</v>
      </c>
      <c r="D34" s="321">
        <v>0.045</v>
      </c>
      <c r="E34" s="322">
        <v>0.44</v>
      </c>
      <c r="F34" s="321">
        <f t="shared" si="0"/>
        <v>3120.753</v>
      </c>
      <c r="G34" s="324">
        <f t="shared" si="1"/>
        <v>0.06477656077735534</v>
      </c>
      <c r="H34" s="325">
        <v>1793.327</v>
      </c>
      <c r="I34" s="322">
        <v>1138.6830000000002</v>
      </c>
      <c r="J34" s="321">
        <v>0</v>
      </c>
      <c r="K34" s="322">
        <v>0</v>
      </c>
      <c r="L34" s="321">
        <f t="shared" si="2"/>
        <v>2932.01</v>
      </c>
      <c r="M34" s="326">
        <f t="shared" si="8"/>
        <v>0.06437324565741598</v>
      </c>
      <c r="N34" s="325">
        <v>7612.887000000001</v>
      </c>
      <c r="O34" s="322">
        <v>6051.335999999998</v>
      </c>
      <c r="P34" s="321">
        <v>610.3919999999999</v>
      </c>
      <c r="Q34" s="322">
        <v>0.51</v>
      </c>
      <c r="R34" s="321">
        <f t="shared" si="4"/>
        <v>14275.124999999998</v>
      </c>
      <c r="S34" s="324">
        <f t="shared" si="5"/>
        <v>0.05982084753828555</v>
      </c>
      <c r="T34" s="323">
        <v>7479.322999999998</v>
      </c>
      <c r="U34" s="322">
        <v>5230.424000000001</v>
      </c>
      <c r="V34" s="321">
        <v>0.094</v>
      </c>
      <c r="W34" s="322">
        <v>0.59</v>
      </c>
      <c r="X34" s="321"/>
      <c r="Y34" s="320" t="str">
        <f t="shared" si="7"/>
        <v>         /0</v>
      </c>
    </row>
    <row r="35" spans="1:25" s="312" customFormat="1" ht="18.75" customHeight="1">
      <c r="A35" s="327" t="s">
        <v>360</v>
      </c>
      <c r="B35" s="325">
        <v>1054.5659999999998</v>
      </c>
      <c r="C35" s="322">
        <v>669.532</v>
      </c>
      <c r="D35" s="321">
        <v>0.002</v>
      </c>
      <c r="E35" s="322">
        <v>0</v>
      </c>
      <c r="F35" s="321">
        <f>SUM(B35:E35)</f>
        <v>1724.1</v>
      </c>
      <c r="G35" s="324">
        <f>F35/$F$9</f>
        <v>0.035786641376692845</v>
      </c>
      <c r="H35" s="325">
        <v>821.8889999999999</v>
      </c>
      <c r="I35" s="322">
        <v>727.837</v>
      </c>
      <c r="J35" s="321"/>
      <c r="K35" s="322"/>
      <c r="L35" s="321">
        <f>SUM(H35:K35)</f>
        <v>1549.7259999999999</v>
      </c>
      <c r="M35" s="326">
        <f>IF(ISERROR(F35/L35-1),"         /0",(F35/L35-1))</f>
        <v>0.11251924533756297</v>
      </c>
      <c r="N35" s="325">
        <v>4937.5419999999995</v>
      </c>
      <c r="O35" s="322">
        <v>3498.2310000000007</v>
      </c>
      <c r="P35" s="321">
        <v>0.625</v>
      </c>
      <c r="Q35" s="322">
        <v>0</v>
      </c>
      <c r="R35" s="321">
        <f>SUM(N35:Q35)</f>
        <v>8436.398000000001</v>
      </c>
      <c r="S35" s="324">
        <f>R35/$R$9</f>
        <v>0.035353279115265</v>
      </c>
      <c r="T35" s="323">
        <v>3012.618000000001</v>
      </c>
      <c r="U35" s="322">
        <v>2774.599</v>
      </c>
      <c r="V35" s="321">
        <v>0.16799999999999998</v>
      </c>
      <c r="W35" s="322">
        <v>0</v>
      </c>
      <c r="X35" s="321"/>
      <c r="Y35" s="320" t="str">
        <f>IF(ISERROR(R35/X35-1),"         /0",IF(R35/X35&gt;5,"  *  ",(R35/X35-1)))</f>
        <v>         /0</v>
      </c>
    </row>
    <row r="36" spans="1:25" s="312" customFormat="1" ht="18.75" customHeight="1">
      <c r="A36" s="327" t="s">
        <v>361</v>
      </c>
      <c r="B36" s="325">
        <v>69.68</v>
      </c>
      <c r="C36" s="322">
        <v>207.916</v>
      </c>
      <c r="D36" s="321">
        <v>0</v>
      </c>
      <c r="E36" s="322">
        <v>0</v>
      </c>
      <c r="F36" s="321">
        <f t="shared" si="0"/>
        <v>277.596</v>
      </c>
      <c r="G36" s="324">
        <f t="shared" si="1"/>
        <v>0.005761979293315021</v>
      </c>
      <c r="H36" s="325">
        <v>129.899</v>
      </c>
      <c r="I36" s="322">
        <v>216.27200000000002</v>
      </c>
      <c r="J36" s="321">
        <v>0</v>
      </c>
      <c r="K36" s="322">
        <v>0</v>
      </c>
      <c r="L36" s="321">
        <f t="shared" si="2"/>
        <v>346.17100000000005</v>
      </c>
      <c r="M36" s="326">
        <f t="shared" si="8"/>
        <v>-0.1980957388111657</v>
      </c>
      <c r="N36" s="325">
        <v>569.0550000000001</v>
      </c>
      <c r="O36" s="322">
        <v>1074.666</v>
      </c>
      <c r="P36" s="321">
        <v>0</v>
      </c>
      <c r="Q36" s="322">
        <v>5.098</v>
      </c>
      <c r="R36" s="321">
        <f t="shared" si="4"/>
        <v>1648.819</v>
      </c>
      <c r="S36" s="324">
        <f t="shared" si="5"/>
        <v>0.006909484156336876</v>
      </c>
      <c r="T36" s="323">
        <v>561.6189999999999</v>
      </c>
      <c r="U36" s="322">
        <v>294.291</v>
      </c>
      <c r="V36" s="321">
        <v>0</v>
      </c>
      <c r="W36" s="322">
        <v>83.4</v>
      </c>
      <c r="X36" s="321"/>
      <c r="Y36" s="320" t="str">
        <f t="shared" si="7"/>
        <v>         /0</v>
      </c>
    </row>
    <row r="37" spans="1:25" s="312" customFormat="1" ht="18.75" customHeight="1">
      <c r="A37" s="327" t="s">
        <v>374</v>
      </c>
      <c r="B37" s="325">
        <v>1.936</v>
      </c>
      <c r="C37" s="322">
        <v>0</v>
      </c>
      <c r="D37" s="321">
        <v>0</v>
      </c>
      <c r="E37" s="322">
        <v>30.003</v>
      </c>
      <c r="F37" s="321">
        <f t="shared" si="0"/>
        <v>31.939</v>
      </c>
      <c r="G37" s="324">
        <f t="shared" si="1"/>
        <v>0.0006629485174468957</v>
      </c>
      <c r="H37" s="325">
        <v>6.002</v>
      </c>
      <c r="I37" s="322">
        <v>0</v>
      </c>
      <c r="J37" s="321"/>
      <c r="K37" s="322"/>
      <c r="L37" s="321">
        <f t="shared" si="2"/>
        <v>6.002</v>
      </c>
      <c r="M37" s="326">
        <f t="shared" si="8"/>
        <v>4.3213928690436525</v>
      </c>
      <c r="N37" s="325">
        <v>7.265999999999999</v>
      </c>
      <c r="O37" s="322">
        <v>0</v>
      </c>
      <c r="P37" s="321">
        <v>0.02</v>
      </c>
      <c r="Q37" s="322">
        <v>44.676</v>
      </c>
      <c r="R37" s="321">
        <f t="shared" si="4"/>
        <v>51.962</v>
      </c>
      <c r="S37" s="324">
        <f t="shared" si="5"/>
        <v>0.00021775016889760294</v>
      </c>
      <c r="T37" s="323">
        <v>23.772000000000002</v>
      </c>
      <c r="U37" s="322">
        <v>0</v>
      </c>
      <c r="V37" s="321">
        <v>0</v>
      </c>
      <c r="W37" s="322">
        <v>0.02</v>
      </c>
      <c r="X37" s="321"/>
      <c r="Y37" s="320" t="str">
        <f t="shared" si="7"/>
        <v>         /0</v>
      </c>
    </row>
    <row r="38" spans="1:25" s="312" customFormat="1" ht="18.75" customHeight="1" thickBot="1">
      <c r="A38" s="327" t="s">
        <v>59</v>
      </c>
      <c r="B38" s="325">
        <v>67.169</v>
      </c>
      <c r="C38" s="322">
        <v>5.5600000000000005</v>
      </c>
      <c r="D38" s="321">
        <v>0</v>
      </c>
      <c r="E38" s="322">
        <v>3.7150000000000003</v>
      </c>
      <c r="F38" s="321">
        <f t="shared" si="0"/>
        <v>76.444</v>
      </c>
      <c r="G38" s="324">
        <f t="shared" si="1"/>
        <v>0.001586725835740333</v>
      </c>
      <c r="H38" s="325">
        <v>82.689</v>
      </c>
      <c r="I38" s="322">
        <v>7.995000000000001</v>
      </c>
      <c r="J38" s="321">
        <v>0.292</v>
      </c>
      <c r="K38" s="322">
        <v>0.25</v>
      </c>
      <c r="L38" s="321">
        <f t="shared" si="2"/>
        <v>91.226</v>
      </c>
      <c r="M38" s="326">
        <f t="shared" si="8"/>
        <v>-0.16203713853506674</v>
      </c>
      <c r="N38" s="325">
        <v>316.563</v>
      </c>
      <c r="O38" s="322">
        <v>11.825000000000003</v>
      </c>
      <c r="P38" s="321">
        <v>1.5619999999999998</v>
      </c>
      <c r="Q38" s="322">
        <v>4.073</v>
      </c>
      <c r="R38" s="321">
        <f t="shared" si="4"/>
        <v>334.02299999999997</v>
      </c>
      <c r="S38" s="324">
        <f t="shared" si="5"/>
        <v>0.0013997452882045344</v>
      </c>
      <c r="T38" s="323">
        <v>392.865</v>
      </c>
      <c r="U38" s="322">
        <v>182.714</v>
      </c>
      <c r="V38" s="321">
        <v>1.8950000000000002</v>
      </c>
      <c r="W38" s="322">
        <v>0.906</v>
      </c>
      <c r="X38" s="321"/>
      <c r="Y38" s="320" t="str">
        <f t="shared" si="7"/>
        <v>         /0</v>
      </c>
    </row>
    <row r="39" spans="1:25" s="376" customFormat="1" ht="18.75" customHeight="1">
      <c r="A39" s="385" t="s">
        <v>60</v>
      </c>
      <c r="B39" s="382">
        <f>SUM(B40:B43)</f>
        <v>626.408</v>
      </c>
      <c r="C39" s="381">
        <f>SUM(C40:C43)</f>
        <v>148.43599999999998</v>
      </c>
      <c r="D39" s="380">
        <f>SUM(D40:D43)</f>
        <v>29.554</v>
      </c>
      <c r="E39" s="381">
        <f>SUM(E40:E43)</f>
        <v>3.343</v>
      </c>
      <c r="F39" s="380">
        <f t="shared" si="0"/>
        <v>807.741</v>
      </c>
      <c r="G39" s="383">
        <f t="shared" si="1"/>
        <v>0.016766044598486896</v>
      </c>
      <c r="H39" s="382">
        <f>SUM(H40:H43)</f>
        <v>708.494</v>
      </c>
      <c r="I39" s="381">
        <f>SUM(I40:I43)</f>
        <v>622.2550000000001</v>
      </c>
      <c r="J39" s="380">
        <f>SUM(J40:J43)</f>
        <v>79.53500000000001</v>
      </c>
      <c r="K39" s="381">
        <f>SUM(K40:K43)</f>
        <v>5.731</v>
      </c>
      <c r="L39" s="380">
        <f t="shared" si="2"/>
        <v>1416.0150000000003</v>
      </c>
      <c r="M39" s="384">
        <f t="shared" si="8"/>
        <v>-0.42956748339530315</v>
      </c>
      <c r="N39" s="382">
        <f>SUM(N40:N43)</f>
        <v>3479.446999999999</v>
      </c>
      <c r="O39" s="381">
        <f>SUM(O40:O43)</f>
        <v>757.1349999999999</v>
      </c>
      <c r="P39" s="380">
        <f>SUM(P40:P43)</f>
        <v>98.37700000000001</v>
      </c>
      <c r="Q39" s="381">
        <f>SUM(Q40:Q43)</f>
        <v>39.847</v>
      </c>
      <c r="R39" s="380">
        <f t="shared" si="4"/>
        <v>4374.806</v>
      </c>
      <c r="S39" s="383">
        <f t="shared" si="5"/>
        <v>0.018332911462111672</v>
      </c>
      <c r="T39" s="382">
        <f>SUM(T40:T43)</f>
        <v>3662.76</v>
      </c>
      <c r="U39" s="381">
        <f>SUM(U40:U43)</f>
        <v>2277.7380000000003</v>
      </c>
      <c r="V39" s="380">
        <f>SUM(V40:V43)</f>
        <v>362.956</v>
      </c>
      <c r="W39" s="381">
        <f>SUM(W40:W43)</f>
        <v>26.575999999999997</v>
      </c>
      <c r="X39" s="380">
        <f t="shared" si="6"/>
        <v>6330.030000000001</v>
      </c>
      <c r="Y39" s="377">
        <f t="shared" si="7"/>
        <v>-0.30888068460970974</v>
      </c>
    </row>
    <row r="40" spans="1:25" ht="18.75" customHeight="1">
      <c r="A40" s="327" t="s">
        <v>366</v>
      </c>
      <c r="B40" s="325">
        <v>521.682</v>
      </c>
      <c r="C40" s="322">
        <v>146.43599999999998</v>
      </c>
      <c r="D40" s="321">
        <v>0</v>
      </c>
      <c r="E40" s="322">
        <v>0</v>
      </c>
      <c r="F40" s="321">
        <f t="shared" si="0"/>
        <v>668.1179999999999</v>
      </c>
      <c r="G40" s="324">
        <f t="shared" si="1"/>
        <v>0.013867930667196375</v>
      </c>
      <c r="H40" s="325">
        <v>568.971</v>
      </c>
      <c r="I40" s="322">
        <v>569.285</v>
      </c>
      <c r="J40" s="321">
        <v>0.114</v>
      </c>
      <c r="K40" s="322">
        <v>0.159</v>
      </c>
      <c r="L40" s="321">
        <f t="shared" si="2"/>
        <v>1138.529</v>
      </c>
      <c r="M40" s="326">
        <f t="shared" si="8"/>
        <v>-0.41317436797832996</v>
      </c>
      <c r="N40" s="325">
        <v>2811.1399999999994</v>
      </c>
      <c r="O40" s="322">
        <v>627.8829999999999</v>
      </c>
      <c r="P40" s="321">
        <v>1.807</v>
      </c>
      <c r="Q40" s="322">
        <v>0.1</v>
      </c>
      <c r="R40" s="321">
        <f t="shared" si="4"/>
        <v>3440.929999999999</v>
      </c>
      <c r="S40" s="324">
        <f t="shared" si="5"/>
        <v>0.014419442836396379</v>
      </c>
      <c r="T40" s="323">
        <v>2949.484</v>
      </c>
      <c r="U40" s="322">
        <v>2144.52</v>
      </c>
      <c r="V40" s="321">
        <v>0.9349999999999999</v>
      </c>
      <c r="W40" s="322">
        <v>0.159</v>
      </c>
      <c r="X40" s="321">
        <f t="shared" si="6"/>
        <v>5095.098</v>
      </c>
      <c r="Y40" s="320">
        <f t="shared" si="7"/>
        <v>-0.32465872099025395</v>
      </c>
    </row>
    <row r="41" spans="1:25" ht="18.75" customHeight="1">
      <c r="A41" s="327" t="s">
        <v>375</v>
      </c>
      <c r="B41" s="325">
        <v>101.434</v>
      </c>
      <c r="C41" s="322">
        <v>0</v>
      </c>
      <c r="D41" s="321">
        <v>0</v>
      </c>
      <c r="E41" s="322">
        <v>0</v>
      </c>
      <c r="F41" s="321">
        <f>SUM(B41:E41)</f>
        <v>101.434</v>
      </c>
      <c r="G41" s="324">
        <f>F41/$F$9</f>
        <v>0.0021054359848056738</v>
      </c>
      <c r="H41" s="325">
        <v>106.85</v>
      </c>
      <c r="I41" s="322">
        <v>32.186</v>
      </c>
      <c r="J41" s="321"/>
      <c r="K41" s="322"/>
      <c r="L41" s="321">
        <f>SUM(H41:K41)</f>
        <v>139.036</v>
      </c>
      <c r="M41" s="326">
        <f>IF(ISERROR(F41/L41-1),"         /0",(F41/L41-1))</f>
        <v>-0.2704479415403205</v>
      </c>
      <c r="N41" s="325">
        <v>587.815</v>
      </c>
      <c r="O41" s="322">
        <v>82.53399999999999</v>
      </c>
      <c r="P41" s="321"/>
      <c r="Q41" s="322"/>
      <c r="R41" s="321">
        <f>SUM(N41:Q41)</f>
        <v>670.349</v>
      </c>
      <c r="S41" s="324">
        <f>R41/$R$9</f>
        <v>0.0028091414489499872</v>
      </c>
      <c r="T41" s="323">
        <v>598.8620000000001</v>
      </c>
      <c r="U41" s="322">
        <v>49.67</v>
      </c>
      <c r="V41" s="321"/>
      <c r="W41" s="322"/>
      <c r="X41" s="321">
        <f>SUM(T41:W41)</f>
        <v>648.532</v>
      </c>
      <c r="Y41" s="320">
        <f>IF(ISERROR(R41/X41-1),"         /0",IF(R41/X41&gt;5,"  *  ",(R41/X41-1)))</f>
        <v>0.03364059136634734</v>
      </c>
    </row>
    <row r="42" spans="1:25" ht="18.75" customHeight="1">
      <c r="A42" s="327" t="s">
        <v>367</v>
      </c>
      <c r="B42" s="325">
        <v>1.8900000000000001</v>
      </c>
      <c r="C42" s="322">
        <v>2</v>
      </c>
      <c r="D42" s="321">
        <v>29.554</v>
      </c>
      <c r="E42" s="322">
        <v>3.343</v>
      </c>
      <c r="F42" s="321">
        <f t="shared" si="0"/>
        <v>36.78699999999999</v>
      </c>
      <c r="G42" s="324">
        <f t="shared" si="1"/>
        <v>0.0007635770409630529</v>
      </c>
      <c r="H42" s="325">
        <v>28.924000000000003</v>
      </c>
      <c r="I42" s="322">
        <v>16.493000000000002</v>
      </c>
      <c r="J42" s="321">
        <v>79.421</v>
      </c>
      <c r="K42" s="322">
        <v>5.572</v>
      </c>
      <c r="L42" s="321">
        <f t="shared" si="2"/>
        <v>130.41</v>
      </c>
      <c r="M42" s="326">
        <f t="shared" si="8"/>
        <v>-0.7179127367533165</v>
      </c>
      <c r="N42" s="325">
        <v>65.169</v>
      </c>
      <c r="O42" s="322">
        <v>46.718</v>
      </c>
      <c r="P42" s="321">
        <v>96.57000000000001</v>
      </c>
      <c r="Q42" s="322">
        <v>39.747</v>
      </c>
      <c r="R42" s="321">
        <f t="shared" si="4"/>
        <v>248.204</v>
      </c>
      <c r="S42" s="324">
        <f t="shared" si="5"/>
        <v>0.0010401151403152428</v>
      </c>
      <c r="T42" s="323">
        <v>104.41600000000001</v>
      </c>
      <c r="U42" s="322">
        <v>79.257</v>
      </c>
      <c r="V42" s="321">
        <v>361.498</v>
      </c>
      <c r="W42" s="322">
        <v>25.573999999999998</v>
      </c>
      <c r="X42" s="321">
        <f t="shared" si="6"/>
        <v>570.745</v>
      </c>
      <c r="Y42" s="320">
        <f t="shared" si="7"/>
        <v>-0.56512277812333</v>
      </c>
    </row>
    <row r="43" spans="1:25" ht="18.75" customHeight="1" thickBot="1">
      <c r="A43" s="327" t="s">
        <v>59</v>
      </c>
      <c r="B43" s="325">
        <v>1.402</v>
      </c>
      <c r="C43" s="322">
        <v>0</v>
      </c>
      <c r="D43" s="321">
        <v>0</v>
      </c>
      <c r="E43" s="322">
        <v>0</v>
      </c>
      <c r="F43" s="321">
        <f t="shared" si="0"/>
        <v>1.402</v>
      </c>
      <c r="G43" s="324">
        <f t="shared" si="1"/>
        <v>2.9100905521793032E-05</v>
      </c>
      <c r="H43" s="325">
        <v>3.7490000000000006</v>
      </c>
      <c r="I43" s="322">
        <v>4.291</v>
      </c>
      <c r="J43" s="321"/>
      <c r="K43" s="322"/>
      <c r="L43" s="321">
        <f t="shared" si="2"/>
        <v>8.040000000000001</v>
      </c>
      <c r="M43" s="326">
        <f t="shared" si="8"/>
        <v>-0.8256218905472636</v>
      </c>
      <c r="N43" s="325">
        <v>15.322999999999999</v>
      </c>
      <c r="O43" s="322">
        <v>0</v>
      </c>
      <c r="P43" s="321"/>
      <c r="Q43" s="322"/>
      <c r="R43" s="321">
        <f t="shared" si="4"/>
        <v>15.322999999999999</v>
      </c>
      <c r="S43" s="324">
        <f t="shared" si="5"/>
        <v>6.421203645005908E-05</v>
      </c>
      <c r="T43" s="323">
        <v>9.998000000000001</v>
      </c>
      <c r="U43" s="322">
        <v>4.291</v>
      </c>
      <c r="V43" s="321">
        <v>0.523</v>
      </c>
      <c r="W43" s="322">
        <v>0.843</v>
      </c>
      <c r="X43" s="321">
        <f t="shared" si="6"/>
        <v>15.655000000000001</v>
      </c>
      <c r="Y43" s="320">
        <f t="shared" si="7"/>
        <v>-0.02120728201852462</v>
      </c>
    </row>
    <row r="44" spans="1:25" s="312" customFormat="1" ht="18.75" customHeight="1" thickBot="1">
      <c r="A44" s="372" t="s">
        <v>59</v>
      </c>
      <c r="B44" s="369">
        <v>40.211</v>
      </c>
      <c r="C44" s="368">
        <v>4.114</v>
      </c>
      <c r="D44" s="367">
        <v>3.8449999999999998</v>
      </c>
      <c r="E44" s="368">
        <v>0</v>
      </c>
      <c r="F44" s="367">
        <f t="shared" si="0"/>
        <v>48.169999999999995</v>
      </c>
      <c r="G44" s="370">
        <f t="shared" si="1"/>
        <v>0.0009998506554812913</v>
      </c>
      <c r="H44" s="369">
        <v>49.203</v>
      </c>
      <c r="I44" s="368">
        <v>1.3050000000000002</v>
      </c>
      <c r="J44" s="367">
        <v>0</v>
      </c>
      <c r="K44" s="368">
        <v>0</v>
      </c>
      <c r="L44" s="367">
        <f t="shared" si="2"/>
        <v>50.508</v>
      </c>
      <c r="M44" s="371">
        <f t="shared" si="8"/>
        <v>-0.0462896966817139</v>
      </c>
      <c r="N44" s="369">
        <v>268.527</v>
      </c>
      <c r="O44" s="368">
        <v>8.808</v>
      </c>
      <c r="P44" s="367">
        <v>3.8449999999999998</v>
      </c>
      <c r="Q44" s="368">
        <v>0.16999999999999998</v>
      </c>
      <c r="R44" s="367">
        <f t="shared" si="4"/>
        <v>281.35</v>
      </c>
      <c r="S44" s="370">
        <f t="shared" si="5"/>
        <v>0.0011790156271764096</v>
      </c>
      <c r="T44" s="369">
        <v>239.84699999999998</v>
      </c>
      <c r="U44" s="368">
        <v>47.216</v>
      </c>
      <c r="V44" s="367">
        <v>0</v>
      </c>
      <c r="W44" s="368">
        <v>11.767</v>
      </c>
      <c r="X44" s="367">
        <v>0</v>
      </c>
      <c r="Y44" s="364" t="str">
        <f t="shared" si="7"/>
        <v>         /0</v>
      </c>
    </row>
    <row r="45" ht="15" thickTop="1">
      <c r="A45" s="207" t="s">
        <v>44</v>
      </c>
    </row>
    <row r="46" ht="14.25">
      <c r="A46" s="207" t="s">
        <v>58</v>
      </c>
    </row>
    <row r="47" ht="14.25">
      <c r="A47" s="214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 M5:M8 Y5:Y8">
    <cfRule type="cellIs" priority="1" dxfId="68" operator="lessThan" stopIfTrue="1">
      <formula>0</formula>
    </cfRule>
  </conditionalFormatting>
  <conditionalFormatting sqref="Y9:Y44 M9:M44">
    <cfRule type="cellIs" priority="2" dxfId="68" operator="lessThan" stopIfTrue="1">
      <formula>0</formula>
    </cfRule>
    <cfRule type="cellIs" priority="3" dxfId="7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2.8515625" style="214" customWidth="1"/>
    <col min="2" max="2" width="8.421875" style="214" customWidth="1"/>
    <col min="3" max="3" width="9.7109375" style="214" bestFit="1" customWidth="1"/>
    <col min="4" max="4" width="8.00390625" style="214" bestFit="1" customWidth="1"/>
    <col min="5" max="5" width="9.7109375" style="214" bestFit="1" customWidth="1"/>
    <col min="6" max="6" width="8.57421875" style="214" customWidth="1"/>
    <col min="7" max="7" width="9.421875" style="214" customWidth="1"/>
    <col min="8" max="8" width="9.28125" style="214" bestFit="1" customWidth="1"/>
    <col min="9" max="9" width="9.7109375" style="214" bestFit="1" customWidth="1"/>
    <col min="10" max="10" width="8.140625" style="214" customWidth="1"/>
    <col min="11" max="11" width="9.00390625" style="214" customWidth="1"/>
    <col min="12" max="12" width="9.140625" style="214" customWidth="1"/>
    <col min="13" max="13" width="10.28125" style="214" bestFit="1" customWidth="1"/>
    <col min="14" max="14" width="9.28125" style="214" bestFit="1" customWidth="1"/>
    <col min="15" max="15" width="10.140625" style="214" customWidth="1"/>
    <col min="16" max="16" width="8.421875" style="214" bestFit="1" customWidth="1"/>
    <col min="17" max="17" width="9.140625" style="214" customWidth="1"/>
    <col min="18" max="18" width="9.8515625" style="214" bestFit="1" customWidth="1"/>
    <col min="19" max="19" width="9.140625" style="214" customWidth="1"/>
    <col min="20" max="20" width="10.421875" style="214" customWidth="1"/>
    <col min="21" max="21" width="10.28125" style="214" customWidth="1"/>
    <col min="22" max="22" width="8.8515625" style="214" customWidth="1"/>
    <col min="23" max="23" width="10.28125" style="214" customWidth="1"/>
    <col min="24" max="24" width="9.8515625" style="214" bestFit="1" customWidth="1"/>
    <col min="25" max="25" width="8.7109375" style="214" bestFit="1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650" t="s">
        <v>76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2"/>
    </row>
    <row r="4" spans="1:25" ht="21" customHeight="1" thickBot="1">
      <c r="A4" s="661" t="s">
        <v>46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363" customFormat="1" ht="15.75" customHeight="1" thickBot="1" thickTop="1">
      <c r="A5" s="594" t="s">
        <v>71</v>
      </c>
      <c r="B5" s="667" t="s">
        <v>37</v>
      </c>
      <c r="C5" s="668"/>
      <c r="D5" s="668"/>
      <c r="E5" s="668"/>
      <c r="F5" s="668"/>
      <c r="G5" s="668"/>
      <c r="H5" s="668"/>
      <c r="I5" s="668"/>
      <c r="J5" s="669"/>
      <c r="K5" s="669"/>
      <c r="L5" s="669"/>
      <c r="M5" s="670"/>
      <c r="N5" s="667" t="s">
        <v>36</v>
      </c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71"/>
    </row>
    <row r="6" spans="1:25" s="254" customFormat="1" ht="26.25" customHeight="1">
      <c r="A6" s="595"/>
      <c r="B6" s="656" t="s">
        <v>162</v>
      </c>
      <c r="C6" s="657"/>
      <c r="D6" s="657"/>
      <c r="E6" s="657"/>
      <c r="F6" s="657"/>
      <c r="G6" s="653" t="s">
        <v>35</v>
      </c>
      <c r="H6" s="656" t="s">
        <v>163</v>
      </c>
      <c r="I6" s="657"/>
      <c r="J6" s="657"/>
      <c r="K6" s="657"/>
      <c r="L6" s="657"/>
      <c r="M6" s="664" t="s">
        <v>34</v>
      </c>
      <c r="N6" s="656" t="s">
        <v>164</v>
      </c>
      <c r="O6" s="657"/>
      <c r="P6" s="657"/>
      <c r="Q6" s="657"/>
      <c r="R6" s="657"/>
      <c r="S6" s="681" t="s">
        <v>35</v>
      </c>
      <c r="T6" s="656" t="s">
        <v>165</v>
      </c>
      <c r="U6" s="657"/>
      <c r="V6" s="657"/>
      <c r="W6" s="657"/>
      <c r="X6" s="657"/>
      <c r="Y6" s="684" t="s">
        <v>34</v>
      </c>
    </row>
    <row r="7" spans="1:25" s="254" customFormat="1" ht="26.25" customHeight="1">
      <c r="A7" s="596"/>
      <c r="B7" s="645" t="s">
        <v>22</v>
      </c>
      <c r="C7" s="646"/>
      <c r="D7" s="647" t="s">
        <v>21</v>
      </c>
      <c r="E7" s="672"/>
      <c r="F7" s="648" t="s">
        <v>17</v>
      </c>
      <c r="G7" s="654"/>
      <c r="H7" s="645" t="s">
        <v>22</v>
      </c>
      <c r="I7" s="646"/>
      <c r="J7" s="647" t="s">
        <v>21</v>
      </c>
      <c r="K7" s="672"/>
      <c r="L7" s="648" t="s">
        <v>17</v>
      </c>
      <c r="M7" s="665"/>
      <c r="N7" s="645" t="s">
        <v>22</v>
      </c>
      <c r="O7" s="646"/>
      <c r="P7" s="647" t="s">
        <v>21</v>
      </c>
      <c r="Q7" s="672"/>
      <c r="R7" s="648" t="s">
        <v>17</v>
      </c>
      <c r="S7" s="682"/>
      <c r="T7" s="645" t="s">
        <v>22</v>
      </c>
      <c r="U7" s="646"/>
      <c r="V7" s="647" t="s">
        <v>21</v>
      </c>
      <c r="W7" s="672"/>
      <c r="X7" s="648" t="s">
        <v>17</v>
      </c>
      <c r="Y7" s="685"/>
    </row>
    <row r="8" spans="1:25" s="359" customFormat="1" ht="28.5" thickBot="1">
      <c r="A8" s="597"/>
      <c r="B8" s="362" t="s">
        <v>32</v>
      </c>
      <c r="C8" s="360" t="s">
        <v>31</v>
      </c>
      <c r="D8" s="361" t="s">
        <v>32</v>
      </c>
      <c r="E8" s="403" t="s">
        <v>31</v>
      </c>
      <c r="F8" s="649"/>
      <c r="G8" s="655"/>
      <c r="H8" s="362" t="s">
        <v>32</v>
      </c>
      <c r="I8" s="360" t="s">
        <v>31</v>
      </c>
      <c r="J8" s="361" t="s">
        <v>32</v>
      </c>
      <c r="K8" s="403" t="s">
        <v>31</v>
      </c>
      <c r="L8" s="649"/>
      <c r="M8" s="666"/>
      <c r="N8" s="362" t="s">
        <v>32</v>
      </c>
      <c r="O8" s="360" t="s">
        <v>31</v>
      </c>
      <c r="P8" s="361" t="s">
        <v>32</v>
      </c>
      <c r="Q8" s="403" t="s">
        <v>31</v>
      </c>
      <c r="R8" s="649"/>
      <c r="S8" s="683"/>
      <c r="T8" s="362" t="s">
        <v>32</v>
      </c>
      <c r="U8" s="360" t="s">
        <v>31</v>
      </c>
      <c r="V8" s="361" t="s">
        <v>32</v>
      </c>
      <c r="W8" s="403" t="s">
        <v>31</v>
      </c>
      <c r="X8" s="649"/>
      <c r="Y8" s="686"/>
    </row>
    <row r="9" spans="1:25" s="243" customFormat="1" ht="18" customHeight="1" thickBot="1" thickTop="1">
      <c r="A9" s="432" t="s">
        <v>24</v>
      </c>
      <c r="B9" s="430">
        <f>B10+B29+B45+B55+B67+B72</f>
        <v>27326.068</v>
      </c>
      <c r="C9" s="429">
        <f>C10+C29+C45+C55+C67+C72</f>
        <v>16748.225000000006</v>
      </c>
      <c r="D9" s="427">
        <f>D10+D29+D45+D55+D67+D72</f>
        <v>2338.8559999999998</v>
      </c>
      <c r="E9" s="428">
        <f>E10+E29+E45+E55+E67+E72</f>
        <v>1764.0459999999998</v>
      </c>
      <c r="F9" s="427">
        <f aca="true" t="shared" si="0" ref="F9:F42">SUM(B9:E9)</f>
        <v>48177.19500000001</v>
      </c>
      <c r="G9" s="441">
        <f aca="true" t="shared" si="1" ref="G9:G42">F9/$F$9</f>
        <v>1</v>
      </c>
      <c r="H9" s="430">
        <f>H10+H29+H45+H55+H67+H72</f>
        <v>25428.219999999998</v>
      </c>
      <c r="I9" s="429">
        <f>I10+I29+I45+I55+I67+I72</f>
        <v>17002.245</v>
      </c>
      <c r="J9" s="427">
        <f>J10+J29+J45+J55+J67+J72</f>
        <v>2686.637</v>
      </c>
      <c r="K9" s="428">
        <f>K10+K29+K45+K55+K67+K72</f>
        <v>1174.227</v>
      </c>
      <c r="L9" s="427">
        <f aca="true" t="shared" si="2" ref="L9:L44">SUM(H9:K9)</f>
        <v>46291.329</v>
      </c>
      <c r="M9" s="426">
        <f aca="true" t="shared" si="3" ref="M9:M53">IF(ISERROR(F9/L9-1),"         /0",(F9/L9-1))</f>
        <v>0.04073907664219378</v>
      </c>
      <c r="N9" s="430">
        <f>N10+N29+N45+N55+N67+N72</f>
        <v>127882.442</v>
      </c>
      <c r="O9" s="429">
        <f>O10+O29+O45+O55+O67+O72</f>
        <v>79325.853</v>
      </c>
      <c r="P9" s="427">
        <f>P10+P29+P45+P55+P67+P72</f>
        <v>20699.609000000004</v>
      </c>
      <c r="Q9" s="428">
        <f>Q10+Q29+Q45+Q55+Q67+Q72</f>
        <v>10723.369</v>
      </c>
      <c r="R9" s="427">
        <f aca="true" t="shared" si="4" ref="R9:R42">SUM(N9:Q9)</f>
        <v>238631.273</v>
      </c>
      <c r="S9" s="441">
        <f aca="true" t="shared" si="5" ref="S9:S42">R9/$R$9</f>
        <v>1</v>
      </c>
      <c r="T9" s="430">
        <f>T10+T29+T45+T55+T67+T72</f>
        <v>129898.94099999998</v>
      </c>
      <c r="U9" s="429">
        <f>U10+U29+U45+U55+U67+U72</f>
        <v>80010.73999999999</v>
      </c>
      <c r="V9" s="427">
        <f>V10+V29+V45+V55+V67+V72</f>
        <v>14294.642999999996</v>
      </c>
      <c r="W9" s="428">
        <f>W10+W29+W45+W55+W67+W72</f>
        <v>5652.374</v>
      </c>
      <c r="X9" s="427">
        <f aca="true" t="shared" si="6" ref="X9:X42">SUM(T9:W9)</f>
        <v>229856.69799999997</v>
      </c>
      <c r="Y9" s="426">
        <f>IF(ISERROR(R9/X9-1),"         /0",(R9/X9-1))</f>
        <v>0.03817411054952169</v>
      </c>
    </row>
    <row r="10" spans="1:25" s="328" customFormat="1" ht="18.75" customHeight="1">
      <c r="A10" s="335" t="s">
        <v>64</v>
      </c>
      <c r="B10" s="332">
        <f>SUM(B11:B28)</f>
        <v>18115.95</v>
      </c>
      <c r="C10" s="331">
        <f>SUM(C11:C28)</f>
        <v>8033.144000000001</v>
      </c>
      <c r="D10" s="330">
        <f>SUM(D11:D28)</f>
        <v>2048.687</v>
      </c>
      <c r="E10" s="412">
        <f>SUM(E11:E28)</f>
        <v>1427.0739999999998</v>
      </c>
      <c r="F10" s="330">
        <f t="shared" si="0"/>
        <v>29624.855000000003</v>
      </c>
      <c r="G10" s="333">
        <f t="shared" si="1"/>
        <v>0.6149144839171313</v>
      </c>
      <c r="H10" s="332">
        <f>SUM(H11:H28)</f>
        <v>16440.990999999998</v>
      </c>
      <c r="I10" s="331">
        <f>SUM(I11:I28)</f>
        <v>8828.075</v>
      </c>
      <c r="J10" s="330">
        <f>SUM(J11:J28)</f>
        <v>2606.585</v>
      </c>
      <c r="K10" s="412">
        <f>SUM(K11:K28)</f>
        <v>889</v>
      </c>
      <c r="L10" s="330">
        <f t="shared" si="2"/>
        <v>28764.650999999998</v>
      </c>
      <c r="M10" s="334">
        <f t="shared" si="3"/>
        <v>0.029904899593601986</v>
      </c>
      <c r="N10" s="332">
        <f>SUM(N11:N28)</f>
        <v>83589.26999999999</v>
      </c>
      <c r="O10" s="331">
        <f>SUM(O11:O28)</f>
        <v>37189.918</v>
      </c>
      <c r="P10" s="330">
        <f>SUM(P11:P28)</f>
        <v>18592.480000000003</v>
      </c>
      <c r="Q10" s="412">
        <f>SUM(Q11:Q28)</f>
        <v>9250.045</v>
      </c>
      <c r="R10" s="330">
        <f t="shared" si="4"/>
        <v>148621.71300000002</v>
      </c>
      <c r="S10" s="333">
        <f t="shared" si="5"/>
        <v>0.6228090355952635</v>
      </c>
      <c r="T10" s="332">
        <f>SUM(T11:T28)</f>
        <v>88707.362</v>
      </c>
      <c r="U10" s="331">
        <f>SUM(U11:U28)</f>
        <v>43182.01199999999</v>
      </c>
      <c r="V10" s="330">
        <f>SUM(V11:V28)</f>
        <v>13019.312999999998</v>
      </c>
      <c r="W10" s="412">
        <f>SUM(W11:W28)</f>
        <v>3934.5029999999997</v>
      </c>
      <c r="X10" s="330">
        <f t="shared" si="6"/>
        <v>148843.18999999997</v>
      </c>
      <c r="Y10" s="329">
        <f aca="true" t="shared" si="7" ref="Y10:Y43">IF(ISERROR(R10/X10-1),"         /0",IF(R10/X10&gt;5,"  *  ",(R10/X10-1)))</f>
        <v>-0.0014879888021747112</v>
      </c>
    </row>
    <row r="11" spans="1:25" ht="18.75" customHeight="1">
      <c r="A11" s="327" t="s">
        <v>221</v>
      </c>
      <c r="B11" s="325">
        <v>6934.3099999999995</v>
      </c>
      <c r="C11" s="322">
        <v>2324.973</v>
      </c>
      <c r="D11" s="321">
        <v>0</v>
      </c>
      <c r="E11" s="374">
        <v>0</v>
      </c>
      <c r="F11" s="321">
        <f t="shared" si="0"/>
        <v>9259.283</v>
      </c>
      <c r="G11" s="324">
        <f t="shared" si="1"/>
        <v>0.1921922395025281</v>
      </c>
      <c r="H11" s="325">
        <v>2442.556</v>
      </c>
      <c r="I11" s="322">
        <v>580.088</v>
      </c>
      <c r="J11" s="321"/>
      <c r="K11" s="374"/>
      <c r="L11" s="321">
        <f t="shared" si="2"/>
        <v>3022.6440000000002</v>
      </c>
      <c r="M11" s="326">
        <f t="shared" si="3"/>
        <v>2.063305834229899</v>
      </c>
      <c r="N11" s="325">
        <v>27664.184999999998</v>
      </c>
      <c r="O11" s="322">
        <v>9782.061</v>
      </c>
      <c r="P11" s="321">
        <v>1691.914</v>
      </c>
      <c r="Q11" s="374">
        <v>783.632</v>
      </c>
      <c r="R11" s="321">
        <f t="shared" si="4"/>
        <v>39921.791999999994</v>
      </c>
      <c r="S11" s="324">
        <f t="shared" si="5"/>
        <v>0.16729488762355132</v>
      </c>
      <c r="T11" s="325">
        <v>11691.506999999998</v>
      </c>
      <c r="U11" s="322">
        <v>3517.6130000000003</v>
      </c>
      <c r="V11" s="321">
        <v>56.257</v>
      </c>
      <c r="W11" s="374">
        <v>124.691</v>
      </c>
      <c r="X11" s="321">
        <f t="shared" si="6"/>
        <v>15390.068</v>
      </c>
      <c r="Y11" s="320">
        <f t="shared" si="7"/>
        <v>1.5939971155423094</v>
      </c>
    </row>
    <row r="12" spans="1:25" ht="18.75" customHeight="1">
      <c r="A12" s="327" t="s">
        <v>123</v>
      </c>
      <c r="B12" s="325">
        <v>3353.8149999999996</v>
      </c>
      <c r="C12" s="322">
        <v>3163.6240000000003</v>
      </c>
      <c r="D12" s="321">
        <v>0</v>
      </c>
      <c r="E12" s="374">
        <v>0</v>
      </c>
      <c r="F12" s="321">
        <f t="shared" si="0"/>
        <v>6517.439</v>
      </c>
      <c r="G12" s="324">
        <f t="shared" si="1"/>
        <v>0.13528058244154728</v>
      </c>
      <c r="H12" s="325">
        <v>4576.295999999999</v>
      </c>
      <c r="I12" s="322">
        <v>4378.0560000000005</v>
      </c>
      <c r="J12" s="321"/>
      <c r="K12" s="374"/>
      <c r="L12" s="321">
        <f t="shared" si="2"/>
        <v>8954.351999999999</v>
      </c>
      <c r="M12" s="326">
        <f t="shared" si="3"/>
        <v>-0.2721484480395677</v>
      </c>
      <c r="N12" s="325">
        <v>16557.960000000003</v>
      </c>
      <c r="O12" s="322">
        <v>14410.284</v>
      </c>
      <c r="P12" s="321"/>
      <c r="Q12" s="374"/>
      <c r="R12" s="321">
        <f t="shared" si="4"/>
        <v>30968.244000000002</v>
      </c>
      <c r="S12" s="324">
        <f t="shared" si="5"/>
        <v>0.12977445751630384</v>
      </c>
      <c r="T12" s="325">
        <v>24883.948000000004</v>
      </c>
      <c r="U12" s="322">
        <v>20285.915999999997</v>
      </c>
      <c r="V12" s="321"/>
      <c r="W12" s="374"/>
      <c r="X12" s="321">
        <f t="shared" si="6"/>
        <v>45169.864</v>
      </c>
      <c r="Y12" s="320">
        <f t="shared" si="7"/>
        <v>-0.31440475446195715</v>
      </c>
    </row>
    <row r="13" spans="1:25" ht="18.75" customHeight="1">
      <c r="A13" s="327" t="s">
        <v>222</v>
      </c>
      <c r="B13" s="325">
        <v>3123.194</v>
      </c>
      <c r="C13" s="322">
        <v>886.314</v>
      </c>
      <c r="D13" s="321">
        <v>0</v>
      </c>
      <c r="E13" s="374">
        <v>0</v>
      </c>
      <c r="F13" s="321">
        <f t="shared" si="0"/>
        <v>4009.508</v>
      </c>
      <c r="G13" s="324">
        <f t="shared" si="1"/>
        <v>0.08322418937009511</v>
      </c>
      <c r="H13" s="325">
        <v>2612.5280000000002</v>
      </c>
      <c r="I13" s="322">
        <v>657.28</v>
      </c>
      <c r="J13" s="321"/>
      <c r="K13" s="374"/>
      <c r="L13" s="321">
        <f t="shared" si="2"/>
        <v>3269.808</v>
      </c>
      <c r="M13" s="326">
        <f t="shared" si="3"/>
        <v>0.2262212337849805</v>
      </c>
      <c r="N13" s="325">
        <v>13720.469</v>
      </c>
      <c r="O13" s="322">
        <v>3740.0319999999997</v>
      </c>
      <c r="P13" s="321"/>
      <c r="Q13" s="374"/>
      <c r="R13" s="321">
        <f t="shared" si="4"/>
        <v>17460.501</v>
      </c>
      <c r="S13" s="324">
        <f t="shared" si="5"/>
        <v>0.07316937457732123</v>
      </c>
      <c r="T13" s="325">
        <v>13152.193000000001</v>
      </c>
      <c r="U13" s="322">
        <v>4191.855</v>
      </c>
      <c r="V13" s="321"/>
      <c r="W13" s="374"/>
      <c r="X13" s="321">
        <f t="shared" si="6"/>
        <v>17344.048000000003</v>
      </c>
      <c r="Y13" s="320">
        <f t="shared" si="7"/>
        <v>0.006714291842365716</v>
      </c>
    </row>
    <row r="14" spans="1:25" ht="18.75" customHeight="1">
      <c r="A14" s="327" t="s">
        <v>223</v>
      </c>
      <c r="B14" s="325">
        <v>0</v>
      </c>
      <c r="C14" s="322">
        <v>0</v>
      </c>
      <c r="D14" s="321">
        <v>1388.157</v>
      </c>
      <c r="E14" s="374">
        <v>1198.407</v>
      </c>
      <c r="F14" s="321">
        <f t="shared" si="0"/>
        <v>2586.564</v>
      </c>
      <c r="G14" s="324">
        <f t="shared" si="1"/>
        <v>0.05368855534241874</v>
      </c>
      <c r="H14" s="325"/>
      <c r="I14" s="322"/>
      <c r="J14" s="321"/>
      <c r="K14" s="374">
        <v>71.445</v>
      </c>
      <c r="L14" s="321">
        <f t="shared" si="2"/>
        <v>71.445</v>
      </c>
      <c r="M14" s="326">
        <f t="shared" si="3"/>
        <v>35.20356917908881</v>
      </c>
      <c r="N14" s="325"/>
      <c r="O14" s="322"/>
      <c r="P14" s="321">
        <v>6297.256</v>
      </c>
      <c r="Q14" s="374">
        <v>5588.868</v>
      </c>
      <c r="R14" s="321">
        <f t="shared" si="4"/>
        <v>11886.124</v>
      </c>
      <c r="S14" s="324">
        <f t="shared" si="5"/>
        <v>0.04980958216654194</v>
      </c>
      <c r="T14" s="325"/>
      <c r="U14" s="322"/>
      <c r="V14" s="321"/>
      <c r="W14" s="374">
        <v>84.514</v>
      </c>
      <c r="X14" s="321">
        <f t="shared" si="6"/>
        <v>84.514</v>
      </c>
      <c r="Y14" s="320" t="str">
        <f t="shared" si="7"/>
        <v>  *  </v>
      </c>
    </row>
    <row r="15" spans="1:25" ht="18.75" customHeight="1">
      <c r="A15" s="327" t="s">
        <v>224</v>
      </c>
      <c r="B15" s="325">
        <v>1522.121</v>
      </c>
      <c r="C15" s="322">
        <v>544.885</v>
      </c>
      <c r="D15" s="321">
        <v>0</v>
      </c>
      <c r="E15" s="374">
        <v>0</v>
      </c>
      <c r="F15" s="321">
        <f t="shared" si="0"/>
        <v>2067.0060000000003</v>
      </c>
      <c r="G15" s="324">
        <f t="shared" si="1"/>
        <v>0.04290424131168284</v>
      </c>
      <c r="H15" s="325">
        <v>1146.044</v>
      </c>
      <c r="I15" s="322">
        <v>456.735</v>
      </c>
      <c r="J15" s="321"/>
      <c r="K15" s="374"/>
      <c r="L15" s="321">
        <f t="shared" si="2"/>
        <v>1602.779</v>
      </c>
      <c r="M15" s="326">
        <f t="shared" si="3"/>
        <v>0.2896388085943229</v>
      </c>
      <c r="N15" s="325">
        <v>7121.892000000001</v>
      </c>
      <c r="O15" s="322">
        <v>2562.215</v>
      </c>
      <c r="P15" s="321"/>
      <c r="Q15" s="374"/>
      <c r="R15" s="321">
        <f t="shared" si="4"/>
        <v>9684.107</v>
      </c>
      <c r="S15" s="324">
        <f t="shared" si="5"/>
        <v>0.040581885510035394</v>
      </c>
      <c r="T15" s="325">
        <v>5543.381</v>
      </c>
      <c r="U15" s="322">
        <v>1994.2060000000001</v>
      </c>
      <c r="V15" s="321"/>
      <c r="W15" s="374"/>
      <c r="X15" s="321">
        <f t="shared" si="6"/>
        <v>7537.587</v>
      </c>
      <c r="Y15" s="320">
        <f t="shared" si="7"/>
        <v>0.28477548584182166</v>
      </c>
    </row>
    <row r="16" spans="1:25" ht="18.75" customHeight="1">
      <c r="A16" s="327" t="s">
        <v>226</v>
      </c>
      <c r="B16" s="325">
        <v>1315.6480000000001</v>
      </c>
      <c r="C16" s="322">
        <v>274.103</v>
      </c>
      <c r="D16" s="321">
        <v>0</v>
      </c>
      <c r="E16" s="374">
        <v>0</v>
      </c>
      <c r="F16" s="321">
        <f>SUM(B16:E16)</f>
        <v>1589.7510000000002</v>
      </c>
      <c r="G16" s="324">
        <f>F16/$F$9</f>
        <v>0.03299799832680172</v>
      </c>
      <c r="H16" s="325">
        <v>787.755</v>
      </c>
      <c r="I16" s="322">
        <v>540.616</v>
      </c>
      <c r="J16" s="321"/>
      <c r="K16" s="374"/>
      <c r="L16" s="321">
        <f>SUM(H16:K16)</f>
        <v>1328.371</v>
      </c>
      <c r="M16" s="326">
        <f>IF(ISERROR(F16/L16-1),"         /0",(F16/L16-1))</f>
        <v>0.1967673187686272</v>
      </c>
      <c r="N16" s="325">
        <v>8015.452</v>
      </c>
      <c r="O16" s="322">
        <v>2349.828</v>
      </c>
      <c r="P16" s="321">
        <v>48.228</v>
      </c>
      <c r="Q16" s="374"/>
      <c r="R16" s="321">
        <f>SUM(N16:Q16)</f>
        <v>10413.508</v>
      </c>
      <c r="S16" s="324">
        <f>R16/$R$9</f>
        <v>0.04363848823787652</v>
      </c>
      <c r="T16" s="325">
        <v>2316.552</v>
      </c>
      <c r="U16" s="322">
        <v>1309.9940000000001</v>
      </c>
      <c r="V16" s="321"/>
      <c r="W16" s="374"/>
      <c r="X16" s="321">
        <f>SUM(T16:W16)</f>
        <v>3626.5460000000003</v>
      </c>
      <c r="Y16" s="320">
        <f>IF(ISERROR(R16/X16-1),"         /0",IF(R16/X16&gt;5,"  *  ",(R16/X16-1)))</f>
        <v>1.8714672308030833</v>
      </c>
    </row>
    <row r="17" spans="1:25" ht="18.75" customHeight="1">
      <c r="A17" s="327" t="s">
        <v>227</v>
      </c>
      <c r="B17" s="325">
        <v>735.906</v>
      </c>
      <c r="C17" s="322">
        <v>0</v>
      </c>
      <c r="D17" s="321">
        <v>0</v>
      </c>
      <c r="E17" s="374">
        <v>0</v>
      </c>
      <c r="F17" s="321">
        <f>SUM(B17:E17)</f>
        <v>735.906</v>
      </c>
      <c r="G17" s="324">
        <f>F17/$F$9</f>
        <v>0.015274986432896308</v>
      </c>
      <c r="H17" s="325">
        <v>465.483</v>
      </c>
      <c r="I17" s="322">
        <v>0</v>
      </c>
      <c r="J17" s="321"/>
      <c r="K17" s="374"/>
      <c r="L17" s="321">
        <f>SUM(H17:K17)</f>
        <v>465.483</v>
      </c>
      <c r="M17" s="326">
        <f>IF(ISERROR(F17/L17-1),"         /0",(F17/L17-1))</f>
        <v>0.5809513988695612</v>
      </c>
      <c r="N17" s="325">
        <v>4172.882</v>
      </c>
      <c r="O17" s="322"/>
      <c r="P17" s="321"/>
      <c r="Q17" s="374"/>
      <c r="R17" s="321">
        <f>SUM(N17:Q17)</f>
        <v>4172.882</v>
      </c>
      <c r="S17" s="324">
        <f>R17/$R$9</f>
        <v>0.017486735697043364</v>
      </c>
      <c r="T17" s="325">
        <v>2803.24</v>
      </c>
      <c r="U17" s="322">
        <v>0.7010000000000001</v>
      </c>
      <c r="V17" s="321"/>
      <c r="W17" s="374"/>
      <c r="X17" s="321">
        <f>SUM(T17:W17)</f>
        <v>2803.941</v>
      </c>
      <c r="Y17" s="320">
        <f>IF(ISERROR(R17/X17-1),"         /0",IF(R17/X17&gt;5,"  *  ",(R17/X17-1)))</f>
        <v>0.48822032988568576</v>
      </c>
    </row>
    <row r="18" spans="1:25" ht="18.75" customHeight="1">
      <c r="A18" s="327" t="s">
        <v>169</v>
      </c>
      <c r="B18" s="325">
        <v>429.14799999999997</v>
      </c>
      <c r="C18" s="322">
        <v>267.1259999999999</v>
      </c>
      <c r="D18" s="321">
        <v>0</v>
      </c>
      <c r="E18" s="374">
        <v>0</v>
      </c>
      <c r="F18" s="321">
        <f t="shared" si="0"/>
        <v>696.2739999999999</v>
      </c>
      <c r="G18" s="324">
        <f t="shared" si="1"/>
        <v>0.014452356555835178</v>
      </c>
      <c r="H18" s="325">
        <v>650.645</v>
      </c>
      <c r="I18" s="322">
        <v>354.92900000000003</v>
      </c>
      <c r="J18" s="321"/>
      <c r="K18" s="374"/>
      <c r="L18" s="321">
        <f t="shared" si="2"/>
        <v>1005.5740000000001</v>
      </c>
      <c r="M18" s="326">
        <f t="shared" si="3"/>
        <v>-0.30758551832087955</v>
      </c>
      <c r="N18" s="325">
        <v>2317.6850000000004</v>
      </c>
      <c r="O18" s="322">
        <v>1460.9509999999998</v>
      </c>
      <c r="P18" s="321">
        <v>2.655</v>
      </c>
      <c r="Q18" s="374">
        <v>0</v>
      </c>
      <c r="R18" s="321">
        <f t="shared" si="4"/>
        <v>3781.2910000000006</v>
      </c>
      <c r="S18" s="324">
        <f t="shared" si="5"/>
        <v>0.015845747929274973</v>
      </c>
      <c r="T18" s="325">
        <v>3183.071</v>
      </c>
      <c r="U18" s="322">
        <v>1677.8919999999998</v>
      </c>
      <c r="V18" s="321">
        <v>6.894</v>
      </c>
      <c r="W18" s="374">
        <v>0</v>
      </c>
      <c r="X18" s="321">
        <f t="shared" si="6"/>
        <v>4867.857</v>
      </c>
      <c r="Y18" s="320">
        <f t="shared" si="7"/>
        <v>-0.2232123909966951</v>
      </c>
    </row>
    <row r="19" spans="1:25" ht="18.75" customHeight="1">
      <c r="A19" s="327" t="s">
        <v>229</v>
      </c>
      <c r="B19" s="325">
        <v>0</v>
      </c>
      <c r="C19" s="322">
        <v>0</v>
      </c>
      <c r="D19" s="321">
        <v>366.551</v>
      </c>
      <c r="E19" s="374">
        <v>89.04</v>
      </c>
      <c r="F19" s="321">
        <f t="shared" si="0"/>
        <v>455.591</v>
      </c>
      <c r="G19" s="324">
        <f t="shared" si="1"/>
        <v>0.009456569648772619</v>
      </c>
      <c r="H19" s="325"/>
      <c r="I19" s="322"/>
      <c r="J19" s="321">
        <v>2072.7780000000002</v>
      </c>
      <c r="K19" s="374">
        <v>699.4490000000001</v>
      </c>
      <c r="L19" s="321">
        <f t="shared" si="2"/>
        <v>2772.2270000000003</v>
      </c>
      <c r="M19" s="326">
        <f t="shared" si="3"/>
        <v>-0.8356588403474896</v>
      </c>
      <c r="N19" s="325"/>
      <c r="O19" s="322"/>
      <c r="P19" s="321">
        <v>7391.348000000001</v>
      </c>
      <c r="Q19" s="374">
        <v>1522.4319999999998</v>
      </c>
      <c r="R19" s="321">
        <f t="shared" si="4"/>
        <v>8913.78</v>
      </c>
      <c r="S19" s="324">
        <f t="shared" si="5"/>
        <v>0.037353779695086325</v>
      </c>
      <c r="T19" s="325"/>
      <c r="U19" s="322"/>
      <c r="V19" s="321">
        <v>9100.010999999999</v>
      </c>
      <c r="W19" s="374">
        <v>2693.6530000000002</v>
      </c>
      <c r="X19" s="321">
        <f t="shared" si="6"/>
        <v>11793.663999999999</v>
      </c>
      <c r="Y19" s="320">
        <f t="shared" si="7"/>
        <v>-0.2441890832229915</v>
      </c>
    </row>
    <row r="20" spans="1:25" ht="18.75" customHeight="1">
      <c r="A20" s="327" t="s">
        <v>230</v>
      </c>
      <c r="B20" s="325">
        <v>254.07</v>
      </c>
      <c r="C20" s="322">
        <v>164.397</v>
      </c>
      <c r="D20" s="321">
        <v>0</v>
      </c>
      <c r="E20" s="374">
        <v>0</v>
      </c>
      <c r="F20" s="321">
        <f t="shared" si="0"/>
        <v>418.467</v>
      </c>
      <c r="G20" s="324">
        <f t="shared" si="1"/>
        <v>0.008685997596995839</v>
      </c>
      <c r="H20" s="325">
        <v>270.465</v>
      </c>
      <c r="I20" s="322">
        <v>148.761</v>
      </c>
      <c r="J20" s="321"/>
      <c r="K20" s="374"/>
      <c r="L20" s="321">
        <f t="shared" si="2"/>
        <v>419.226</v>
      </c>
      <c r="M20" s="326">
        <f t="shared" si="3"/>
        <v>-0.0018104793118747242</v>
      </c>
      <c r="N20" s="325">
        <v>1474.798</v>
      </c>
      <c r="O20" s="322">
        <v>754.7359999999999</v>
      </c>
      <c r="P20" s="321"/>
      <c r="Q20" s="374"/>
      <c r="R20" s="321">
        <f t="shared" si="4"/>
        <v>2229.5339999999997</v>
      </c>
      <c r="S20" s="324">
        <f t="shared" si="5"/>
        <v>0.009343008449693012</v>
      </c>
      <c r="T20" s="325">
        <v>1688.7549999999999</v>
      </c>
      <c r="U20" s="322">
        <v>698.04</v>
      </c>
      <c r="V20" s="321"/>
      <c r="W20" s="374"/>
      <c r="X20" s="321">
        <f t="shared" si="6"/>
        <v>2386.795</v>
      </c>
      <c r="Y20" s="320">
        <f t="shared" si="7"/>
        <v>-0.06588793758994815</v>
      </c>
    </row>
    <row r="21" spans="1:25" ht="18.75" customHeight="1">
      <c r="A21" s="327" t="s">
        <v>231</v>
      </c>
      <c r="B21" s="325">
        <v>0</v>
      </c>
      <c r="C21" s="322">
        <v>0</v>
      </c>
      <c r="D21" s="321">
        <v>278.404</v>
      </c>
      <c r="E21" s="374">
        <v>125.662</v>
      </c>
      <c r="F21" s="321">
        <f t="shared" si="0"/>
        <v>404.06600000000003</v>
      </c>
      <c r="G21" s="324">
        <f t="shared" si="1"/>
        <v>0.008387080235783755</v>
      </c>
      <c r="H21" s="325"/>
      <c r="I21" s="322"/>
      <c r="J21" s="321"/>
      <c r="K21" s="374"/>
      <c r="L21" s="321">
        <f t="shared" si="2"/>
        <v>0</v>
      </c>
      <c r="M21" s="326" t="str">
        <f t="shared" si="3"/>
        <v>         /0</v>
      </c>
      <c r="N21" s="325"/>
      <c r="O21" s="322"/>
      <c r="P21" s="321">
        <v>3143.504</v>
      </c>
      <c r="Q21" s="374">
        <v>1340.9479999999999</v>
      </c>
      <c r="R21" s="321">
        <f t="shared" si="4"/>
        <v>4484.451999999999</v>
      </c>
      <c r="S21" s="324">
        <f t="shared" si="5"/>
        <v>0.018792390216180926</v>
      </c>
      <c r="T21" s="325"/>
      <c r="U21" s="322"/>
      <c r="V21" s="321">
        <v>1714.6399999999999</v>
      </c>
      <c r="W21" s="374">
        <v>427.63300000000004</v>
      </c>
      <c r="X21" s="321">
        <f t="shared" si="6"/>
        <v>2142.273</v>
      </c>
      <c r="Y21" s="320">
        <f t="shared" si="7"/>
        <v>1.093314904309581</v>
      </c>
    </row>
    <row r="22" spans="1:25" ht="18.75" customHeight="1">
      <c r="A22" s="327" t="s">
        <v>225</v>
      </c>
      <c r="B22" s="325">
        <v>141.676</v>
      </c>
      <c r="C22" s="322">
        <v>258.146</v>
      </c>
      <c r="D22" s="321">
        <v>0</v>
      </c>
      <c r="E22" s="374">
        <v>0</v>
      </c>
      <c r="F22" s="321">
        <f t="shared" si="0"/>
        <v>399.822</v>
      </c>
      <c r="G22" s="324">
        <f t="shared" si="1"/>
        <v>0.008298988764289824</v>
      </c>
      <c r="H22" s="325">
        <v>38.366</v>
      </c>
      <c r="I22" s="322">
        <v>51.666</v>
      </c>
      <c r="J22" s="321"/>
      <c r="K22" s="374"/>
      <c r="L22" s="321">
        <f t="shared" si="2"/>
        <v>90.032</v>
      </c>
      <c r="M22" s="326">
        <f t="shared" si="3"/>
        <v>3.440887684378888</v>
      </c>
      <c r="N22" s="325">
        <v>500.09799999999996</v>
      </c>
      <c r="O22" s="322">
        <v>1002.2159999999999</v>
      </c>
      <c r="P22" s="321"/>
      <c r="Q22" s="374"/>
      <c r="R22" s="321">
        <f t="shared" si="4"/>
        <v>1502.3139999999999</v>
      </c>
      <c r="S22" s="324">
        <f t="shared" si="5"/>
        <v>0.006295545345391507</v>
      </c>
      <c r="T22" s="325">
        <v>208.30399999999997</v>
      </c>
      <c r="U22" s="322">
        <v>644.251</v>
      </c>
      <c r="V22" s="321"/>
      <c r="W22" s="374"/>
      <c r="X22" s="321">
        <f t="shared" si="6"/>
        <v>852.555</v>
      </c>
      <c r="Y22" s="320">
        <f t="shared" si="7"/>
        <v>0.7621314753886845</v>
      </c>
    </row>
    <row r="23" spans="1:25" ht="18.75" customHeight="1">
      <c r="A23" s="327" t="s">
        <v>194</v>
      </c>
      <c r="B23" s="325">
        <v>106.141</v>
      </c>
      <c r="C23" s="322">
        <v>26.39</v>
      </c>
      <c r="D23" s="321">
        <v>0</v>
      </c>
      <c r="E23" s="374">
        <v>0</v>
      </c>
      <c r="F23" s="321">
        <f t="shared" si="0"/>
        <v>132.531</v>
      </c>
      <c r="G23" s="324">
        <f t="shared" si="1"/>
        <v>0.002750907353572577</v>
      </c>
      <c r="H23" s="325">
        <v>157.23600000000002</v>
      </c>
      <c r="I23" s="322">
        <v>170.67</v>
      </c>
      <c r="J23" s="321"/>
      <c r="K23" s="374"/>
      <c r="L23" s="321">
        <f t="shared" si="2"/>
        <v>327.906</v>
      </c>
      <c r="M23" s="326">
        <f t="shared" si="3"/>
        <v>-0.595826242886681</v>
      </c>
      <c r="N23" s="325">
        <v>598.4300000000002</v>
      </c>
      <c r="O23" s="322">
        <v>451.76900000000006</v>
      </c>
      <c r="P23" s="321"/>
      <c r="Q23" s="374"/>
      <c r="R23" s="321">
        <f t="shared" si="4"/>
        <v>1050.1990000000003</v>
      </c>
      <c r="S23" s="324">
        <f t="shared" si="5"/>
        <v>0.004400927786191713</v>
      </c>
      <c r="T23" s="325">
        <v>849.8619999999999</v>
      </c>
      <c r="U23" s="322">
        <v>780.75</v>
      </c>
      <c r="V23" s="321"/>
      <c r="W23" s="374"/>
      <c r="X23" s="321">
        <f t="shared" si="6"/>
        <v>1630.6119999999999</v>
      </c>
      <c r="Y23" s="320">
        <f t="shared" si="7"/>
        <v>-0.35594795083073083</v>
      </c>
    </row>
    <row r="24" spans="1:25" ht="18.75" customHeight="1">
      <c r="A24" s="327" t="s">
        <v>211</v>
      </c>
      <c r="B24" s="325">
        <v>60.987</v>
      </c>
      <c r="C24" s="322">
        <v>61.354</v>
      </c>
      <c r="D24" s="321">
        <v>0</v>
      </c>
      <c r="E24" s="374">
        <v>0</v>
      </c>
      <c r="F24" s="321">
        <f t="shared" si="0"/>
        <v>122.34100000000001</v>
      </c>
      <c r="G24" s="324">
        <f t="shared" si="1"/>
        <v>0.0025393964924691026</v>
      </c>
      <c r="H24" s="325">
        <v>89.466</v>
      </c>
      <c r="I24" s="322">
        <v>58.638</v>
      </c>
      <c r="J24" s="321"/>
      <c r="K24" s="374"/>
      <c r="L24" s="321">
        <f t="shared" si="2"/>
        <v>148.10399999999998</v>
      </c>
      <c r="M24" s="326">
        <f t="shared" si="3"/>
        <v>-0.1739520877221411</v>
      </c>
      <c r="N24" s="325">
        <v>387.92900000000003</v>
      </c>
      <c r="O24" s="322">
        <v>310.571</v>
      </c>
      <c r="P24" s="321"/>
      <c r="Q24" s="374"/>
      <c r="R24" s="321">
        <f t="shared" si="4"/>
        <v>698.5</v>
      </c>
      <c r="S24" s="324">
        <f t="shared" si="5"/>
        <v>0.0029271100607169793</v>
      </c>
      <c r="T24" s="325">
        <v>388.136</v>
      </c>
      <c r="U24" s="322">
        <v>304.289</v>
      </c>
      <c r="V24" s="321"/>
      <c r="W24" s="374"/>
      <c r="X24" s="321">
        <f t="shared" si="6"/>
        <v>692.425</v>
      </c>
      <c r="Y24" s="320">
        <f t="shared" si="7"/>
        <v>0.008773513376900022</v>
      </c>
    </row>
    <row r="25" spans="1:25" ht="18.75" customHeight="1">
      <c r="A25" s="327" t="s">
        <v>204</v>
      </c>
      <c r="B25" s="325">
        <v>56.023</v>
      </c>
      <c r="C25" s="322">
        <v>8.243</v>
      </c>
      <c r="D25" s="321">
        <v>0</v>
      </c>
      <c r="E25" s="374">
        <v>0</v>
      </c>
      <c r="F25" s="321">
        <f t="shared" si="0"/>
        <v>64.266</v>
      </c>
      <c r="G25" s="324">
        <f t="shared" si="1"/>
        <v>0.0013339506378484674</v>
      </c>
      <c r="H25" s="325">
        <v>56.203</v>
      </c>
      <c r="I25" s="322">
        <v>19.974</v>
      </c>
      <c r="J25" s="321"/>
      <c r="K25" s="374"/>
      <c r="L25" s="321">
        <f t="shared" si="2"/>
        <v>76.177</v>
      </c>
      <c r="M25" s="326">
        <f t="shared" si="3"/>
        <v>-0.1563595310920619</v>
      </c>
      <c r="N25" s="325">
        <v>493.80199999999996</v>
      </c>
      <c r="O25" s="322">
        <v>91.51600000000002</v>
      </c>
      <c r="P25" s="321"/>
      <c r="Q25" s="374"/>
      <c r="R25" s="321">
        <f t="shared" si="4"/>
        <v>585.318</v>
      </c>
      <c r="S25" s="324">
        <f t="shared" si="5"/>
        <v>0.002452813466741218</v>
      </c>
      <c r="T25" s="325">
        <v>267.148</v>
      </c>
      <c r="U25" s="322">
        <v>50.18100000000001</v>
      </c>
      <c r="V25" s="321"/>
      <c r="W25" s="374"/>
      <c r="X25" s="321">
        <f t="shared" si="6"/>
        <v>317.32900000000006</v>
      </c>
      <c r="Y25" s="320">
        <f t="shared" si="7"/>
        <v>0.8445146834988289</v>
      </c>
    </row>
    <row r="26" spans="1:25" ht="18.75" customHeight="1">
      <c r="A26" s="327" t="s">
        <v>206</v>
      </c>
      <c r="B26" s="325">
        <v>30.684</v>
      </c>
      <c r="C26" s="322">
        <v>28.367</v>
      </c>
      <c r="D26" s="321">
        <v>0</v>
      </c>
      <c r="E26" s="374">
        <v>0</v>
      </c>
      <c r="F26" s="321">
        <f t="shared" si="0"/>
        <v>59.051</v>
      </c>
      <c r="G26" s="324">
        <f t="shared" si="1"/>
        <v>0.0012257044022592016</v>
      </c>
      <c r="H26" s="325">
        <v>59.657</v>
      </c>
      <c r="I26" s="322">
        <v>32.726</v>
      </c>
      <c r="J26" s="321"/>
      <c r="K26" s="374"/>
      <c r="L26" s="321">
        <f t="shared" si="2"/>
        <v>92.383</v>
      </c>
      <c r="M26" s="326">
        <f t="shared" si="3"/>
        <v>-0.3608023121137005</v>
      </c>
      <c r="N26" s="325">
        <v>167.342</v>
      </c>
      <c r="O26" s="322">
        <v>138.772</v>
      </c>
      <c r="P26" s="321"/>
      <c r="Q26" s="374"/>
      <c r="R26" s="321">
        <f t="shared" si="4"/>
        <v>306.11400000000003</v>
      </c>
      <c r="S26" s="324">
        <f t="shared" si="5"/>
        <v>0.0012827907933089728</v>
      </c>
      <c r="T26" s="325">
        <v>320.45199999999994</v>
      </c>
      <c r="U26" s="322">
        <v>153.214</v>
      </c>
      <c r="V26" s="321"/>
      <c r="W26" s="374"/>
      <c r="X26" s="321">
        <f t="shared" si="6"/>
        <v>473.66599999999994</v>
      </c>
      <c r="Y26" s="320">
        <f t="shared" si="7"/>
        <v>-0.35373448801476126</v>
      </c>
    </row>
    <row r="27" spans="1:25" ht="18.75" customHeight="1">
      <c r="A27" s="327" t="s">
        <v>200</v>
      </c>
      <c r="B27" s="325">
        <v>29.735</v>
      </c>
      <c r="C27" s="322">
        <v>25.222</v>
      </c>
      <c r="D27" s="321">
        <v>0</v>
      </c>
      <c r="E27" s="374">
        <v>0</v>
      </c>
      <c r="F27" s="321">
        <f t="shared" si="0"/>
        <v>54.957</v>
      </c>
      <c r="G27" s="324">
        <f t="shared" si="1"/>
        <v>0.0011407264370621826</v>
      </c>
      <c r="H27" s="325">
        <v>18.173</v>
      </c>
      <c r="I27" s="322">
        <v>28.583</v>
      </c>
      <c r="J27" s="321"/>
      <c r="K27" s="374"/>
      <c r="L27" s="321">
        <f t="shared" si="2"/>
        <v>46.756</v>
      </c>
      <c r="M27" s="326">
        <f t="shared" si="3"/>
        <v>0.17539994866968955</v>
      </c>
      <c r="N27" s="325">
        <v>104.83399999999999</v>
      </c>
      <c r="O27" s="322">
        <v>134.45600000000002</v>
      </c>
      <c r="P27" s="321"/>
      <c r="Q27" s="374"/>
      <c r="R27" s="321">
        <f t="shared" si="4"/>
        <v>239.29000000000002</v>
      </c>
      <c r="S27" s="324">
        <f t="shared" si="5"/>
        <v>0.001002760438695728</v>
      </c>
      <c r="T27" s="325">
        <v>74.22800000000001</v>
      </c>
      <c r="U27" s="322">
        <v>153.84700000000004</v>
      </c>
      <c r="V27" s="321"/>
      <c r="W27" s="374"/>
      <c r="X27" s="321">
        <f t="shared" si="6"/>
        <v>228.07500000000005</v>
      </c>
      <c r="Y27" s="320">
        <f t="shared" si="7"/>
        <v>0.049172421352625006</v>
      </c>
    </row>
    <row r="28" spans="1:25" ht="18.75" customHeight="1" thickBot="1">
      <c r="A28" s="327" t="s">
        <v>120</v>
      </c>
      <c r="B28" s="325">
        <v>22.492</v>
      </c>
      <c r="C28" s="322">
        <v>0</v>
      </c>
      <c r="D28" s="321">
        <v>15.575000000000001</v>
      </c>
      <c r="E28" s="374">
        <v>13.965</v>
      </c>
      <c r="F28" s="321">
        <f t="shared" si="0"/>
        <v>52.032</v>
      </c>
      <c r="G28" s="324">
        <f t="shared" si="1"/>
        <v>0.0010800130642724217</v>
      </c>
      <c r="H28" s="325">
        <v>3070.118</v>
      </c>
      <c r="I28" s="322">
        <v>1349.353</v>
      </c>
      <c r="J28" s="321">
        <v>533.807</v>
      </c>
      <c r="K28" s="374">
        <v>118.106</v>
      </c>
      <c r="L28" s="321">
        <f t="shared" si="2"/>
        <v>5071.383999999999</v>
      </c>
      <c r="M28" s="326">
        <f t="shared" si="3"/>
        <v>-0.989740078842383</v>
      </c>
      <c r="N28" s="325">
        <v>291.51200000000006</v>
      </c>
      <c r="O28" s="322">
        <v>0.511</v>
      </c>
      <c r="P28" s="321">
        <v>17.575</v>
      </c>
      <c r="Q28" s="374">
        <v>14.165</v>
      </c>
      <c r="R28" s="321">
        <f t="shared" si="4"/>
        <v>323.7630000000001</v>
      </c>
      <c r="S28" s="324">
        <f t="shared" si="5"/>
        <v>0.0013567500853083917</v>
      </c>
      <c r="T28" s="325">
        <v>21336.585</v>
      </c>
      <c r="U28" s="322">
        <v>7419.263</v>
      </c>
      <c r="V28" s="321">
        <v>2141.511</v>
      </c>
      <c r="W28" s="374">
        <v>604.012</v>
      </c>
      <c r="X28" s="321">
        <f t="shared" si="6"/>
        <v>31501.370999999996</v>
      </c>
      <c r="Y28" s="320">
        <f t="shared" si="7"/>
        <v>-0.9897222568503447</v>
      </c>
    </row>
    <row r="29" spans="1:25" s="328" customFormat="1" ht="18.75" customHeight="1">
      <c r="A29" s="335" t="s">
        <v>63</v>
      </c>
      <c r="B29" s="332">
        <f>SUM(B30:B44)</f>
        <v>3127.639</v>
      </c>
      <c r="C29" s="331">
        <f>SUM(C30:C44)</f>
        <v>5011.037000000001</v>
      </c>
      <c r="D29" s="330">
        <f>SUM(D30:D44)</f>
        <v>0.245</v>
      </c>
      <c r="E29" s="412">
        <f>SUM(E30:E44)</f>
        <v>277.868</v>
      </c>
      <c r="F29" s="330">
        <f t="shared" si="0"/>
        <v>8416.789</v>
      </c>
      <c r="G29" s="333">
        <f t="shared" si="1"/>
        <v>0.17470483700846426</v>
      </c>
      <c r="H29" s="332">
        <f>SUM(H30:H44)</f>
        <v>2540.419</v>
      </c>
      <c r="I29" s="331">
        <f>SUM(I30:I44)</f>
        <v>4440.013</v>
      </c>
      <c r="J29" s="330">
        <f>SUM(J30:J44)</f>
        <v>0.05</v>
      </c>
      <c r="K29" s="412">
        <f>SUM(K30:K44)</f>
        <v>279.246</v>
      </c>
      <c r="L29" s="330">
        <f t="shared" si="2"/>
        <v>7259.728</v>
      </c>
      <c r="M29" s="334">
        <f t="shared" si="3"/>
        <v>0.15938076467878703</v>
      </c>
      <c r="N29" s="332">
        <f>SUM(N30:N44)</f>
        <v>14559.484999999997</v>
      </c>
      <c r="O29" s="331">
        <f>SUM(O30:O44)</f>
        <v>24817.345</v>
      </c>
      <c r="P29" s="330">
        <f>SUM(P30:P44)</f>
        <v>11.783999999999999</v>
      </c>
      <c r="Q29" s="412">
        <f>SUM(Q30:Q44)</f>
        <v>1266.055</v>
      </c>
      <c r="R29" s="330">
        <f t="shared" si="4"/>
        <v>40654.669</v>
      </c>
      <c r="S29" s="333">
        <f t="shared" si="5"/>
        <v>0.1703660567573639</v>
      </c>
      <c r="T29" s="332">
        <f>SUM(T30:T44)</f>
        <v>11136.658999999998</v>
      </c>
      <c r="U29" s="331">
        <f>SUM(U30:U44)</f>
        <v>21589.622</v>
      </c>
      <c r="V29" s="330">
        <f>SUM(V30:V44)</f>
        <v>613.712</v>
      </c>
      <c r="W29" s="412">
        <f>SUM(W30:W44)</f>
        <v>1452.257</v>
      </c>
      <c r="X29" s="330">
        <f t="shared" si="6"/>
        <v>34792.24999999999</v>
      </c>
      <c r="Y29" s="329">
        <f t="shared" si="7"/>
        <v>0.16849784075476615</v>
      </c>
    </row>
    <row r="30" spans="1:25" ht="18.75" customHeight="1">
      <c r="A30" s="342" t="s">
        <v>222</v>
      </c>
      <c r="B30" s="339">
        <v>0</v>
      </c>
      <c r="C30" s="337">
        <v>1714.048</v>
      </c>
      <c r="D30" s="338">
        <v>0</v>
      </c>
      <c r="E30" s="386">
        <v>0</v>
      </c>
      <c r="F30" s="338">
        <f t="shared" si="0"/>
        <v>1714.048</v>
      </c>
      <c r="G30" s="340">
        <f t="shared" si="1"/>
        <v>0.03557799494138253</v>
      </c>
      <c r="H30" s="339">
        <v>4.077</v>
      </c>
      <c r="I30" s="337">
        <v>1100.298</v>
      </c>
      <c r="J30" s="338"/>
      <c r="K30" s="337"/>
      <c r="L30" s="338">
        <f t="shared" si="2"/>
        <v>1104.375</v>
      </c>
      <c r="M30" s="341">
        <f t="shared" si="3"/>
        <v>0.552052518392756</v>
      </c>
      <c r="N30" s="339">
        <v>15.115</v>
      </c>
      <c r="O30" s="337">
        <v>7753.384000000001</v>
      </c>
      <c r="P30" s="338"/>
      <c r="Q30" s="337"/>
      <c r="R30" s="338">
        <f t="shared" si="4"/>
        <v>7768.499000000001</v>
      </c>
      <c r="S30" s="340">
        <f t="shared" si="5"/>
        <v>0.03255440455199684</v>
      </c>
      <c r="T30" s="343">
        <v>36.592</v>
      </c>
      <c r="U30" s="337">
        <v>6003.316000000001</v>
      </c>
      <c r="V30" s="338"/>
      <c r="W30" s="386"/>
      <c r="X30" s="338">
        <f t="shared" si="6"/>
        <v>6039.908</v>
      </c>
      <c r="Y30" s="336">
        <f t="shared" si="7"/>
        <v>0.2861949221743112</v>
      </c>
    </row>
    <row r="31" spans="1:25" ht="18.75" customHeight="1">
      <c r="A31" s="342" t="s">
        <v>169</v>
      </c>
      <c r="B31" s="339">
        <v>967.8360000000001</v>
      </c>
      <c r="C31" s="337">
        <v>702.78</v>
      </c>
      <c r="D31" s="338">
        <v>0</v>
      </c>
      <c r="E31" s="386">
        <v>0</v>
      </c>
      <c r="F31" s="338">
        <f t="shared" si="0"/>
        <v>1670.616</v>
      </c>
      <c r="G31" s="340">
        <f t="shared" si="1"/>
        <v>0.03467648957146633</v>
      </c>
      <c r="H31" s="339">
        <v>1078.565</v>
      </c>
      <c r="I31" s="337">
        <v>1100.363</v>
      </c>
      <c r="J31" s="338">
        <v>0</v>
      </c>
      <c r="K31" s="337"/>
      <c r="L31" s="338">
        <f t="shared" si="2"/>
        <v>2178.928</v>
      </c>
      <c r="M31" s="341">
        <f t="shared" si="3"/>
        <v>-0.23328535867178724</v>
      </c>
      <c r="N31" s="339">
        <v>3379.4829999999997</v>
      </c>
      <c r="O31" s="337">
        <v>3469.9170000000004</v>
      </c>
      <c r="P31" s="338">
        <v>11.084</v>
      </c>
      <c r="Q31" s="337">
        <v>9.764999999999999</v>
      </c>
      <c r="R31" s="338">
        <f t="shared" si="4"/>
        <v>6870.249</v>
      </c>
      <c r="S31" s="340">
        <f t="shared" si="5"/>
        <v>0.028790229015792076</v>
      </c>
      <c r="T31" s="343">
        <v>5417.376</v>
      </c>
      <c r="U31" s="337">
        <v>5299.172999999998</v>
      </c>
      <c r="V31" s="338">
        <v>8.488</v>
      </c>
      <c r="W31" s="337">
        <v>0</v>
      </c>
      <c r="X31" s="338">
        <f t="shared" si="6"/>
        <v>10725.036999999998</v>
      </c>
      <c r="Y31" s="336">
        <f t="shared" si="7"/>
        <v>-0.3594195525852264</v>
      </c>
    </row>
    <row r="32" spans="1:25" ht="18.75" customHeight="1">
      <c r="A32" s="342" t="s">
        <v>123</v>
      </c>
      <c r="B32" s="339">
        <v>771.302</v>
      </c>
      <c r="C32" s="337">
        <v>777.3820000000001</v>
      </c>
      <c r="D32" s="338">
        <v>0</v>
      </c>
      <c r="E32" s="386">
        <v>0</v>
      </c>
      <c r="F32" s="338">
        <f t="shared" si="0"/>
        <v>1548.6840000000002</v>
      </c>
      <c r="G32" s="340">
        <f t="shared" si="1"/>
        <v>0.032145582572833474</v>
      </c>
      <c r="H32" s="339">
        <v>734.075</v>
      </c>
      <c r="I32" s="337">
        <v>714.3209999999999</v>
      </c>
      <c r="J32" s="338"/>
      <c r="K32" s="337"/>
      <c r="L32" s="338">
        <f t="shared" si="2"/>
        <v>1448.396</v>
      </c>
      <c r="M32" s="341">
        <f t="shared" si="3"/>
        <v>0.06924073250685603</v>
      </c>
      <c r="N32" s="339">
        <v>3203.1889999999994</v>
      </c>
      <c r="O32" s="337">
        <v>4515.079000000001</v>
      </c>
      <c r="P32" s="338"/>
      <c r="Q32" s="337"/>
      <c r="R32" s="338">
        <f t="shared" si="4"/>
        <v>7718.268</v>
      </c>
      <c r="S32" s="340">
        <f t="shared" si="5"/>
        <v>0.032343908252125866</v>
      </c>
      <c r="T32" s="343">
        <v>2724.081</v>
      </c>
      <c r="U32" s="337">
        <v>4117.461000000001</v>
      </c>
      <c r="V32" s="338"/>
      <c r="W32" s="337"/>
      <c r="X32" s="338">
        <f t="shared" si="6"/>
        <v>6841.542000000001</v>
      </c>
      <c r="Y32" s="336">
        <f t="shared" si="7"/>
        <v>0.12814742641351895</v>
      </c>
    </row>
    <row r="33" spans="1:25" ht="18.75" customHeight="1">
      <c r="A33" s="342" t="s">
        <v>122</v>
      </c>
      <c r="B33" s="339">
        <v>480.75300000000004</v>
      </c>
      <c r="C33" s="337">
        <v>439.133</v>
      </c>
      <c r="D33" s="338">
        <v>0</v>
      </c>
      <c r="E33" s="386">
        <v>0</v>
      </c>
      <c r="F33" s="338">
        <f t="shared" si="0"/>
        <v>919.886</v>
      </c>
      <c r="G33" s="340">
        <f t="shared" si="1"/>
        <v>0.019093805689600646</v>
      </c>
      <c r="H33" s="339">
        <v>226.692</v>
      </c>
      <c r="I33" s="337">
        <v>313.207</v>
      </c>
      <c r="J33" s="338"/>
      <c r="K33" s="337"/>
      <c r="L33" s="338">
        <f t="shared" si="2"/>
        <v>539.899</v>
      </c>
      <c r="M33" s="341">
        <f t="shared" si="3"/>
        <v>0.7038112684039051</v>
      </c>
      <c r="N33" s="339">
        <v>3071.1569999999997</v>
      </c>
      <c r="O33" s="337">
        <v>2186.704</v>
      </c>
      <c r="P33" s="338"/>
      <c r="Q33" s="337"/>
      <c r="R33" s="338">
        <f t="shared" si="4"/>
        <v>5257.861</v>
      </c>
      <c r="S33" s="340">
        <f t="shared" si="5"/>
        <v>0.022033411354261182</v>
      </c>
      <c r="T33" s="343">
        <v>1045.557</v>
      </c>
      <c r="U33" s="337">
        <v>1547.4989999999998</v>
      </c>
      <c r="V33" s="338"/>
      <c r="W33" s="337"/>
      <c r="X33" s="338">
        <f t="shared" si="6"/>
        <v>2593.0559999999996</v>
      </c>
      <c r="Y33" s="336">
        <f t="shared" si="7"/>
        <v>1.0276696685301054</v>
      </c>
    </row>
    <row r="34" spans="1:25" ht="18.75" customHeight="1">
      <c r="A34" s="342" t="s">
        <v>225</v>
      </c>
      <c r="B34" s="339">
        <v>0</v>
      </c>
      <c r="C34" s="337">
        <v>326.079</v>
      </c>
      <c r="D34" s="338">
        <v>0</v>
      </c>
      <c r="E34" s="386">
        <v>0</v>
      </c>
      <c r="F34" s="338">
        <f t="shared" si="0"/>
        <v>326.079</v>
      </c>
      <c r="G34" s="340">
        <f t="shared" si="1"/>
        <v>0.006768326798602533</v>
      </c>
      <c r="H34" s="339"/>
      <c r="I34" s="337">
        <v>261.592</v>
      </c>
      <c r="J34" s="338"/>
      <c r="K34" s="337"/>
      <c r="L34" s="338">
        <f t="shared" si="2"/>
        <v>261.592</v>
      </c>
      <c r="M34" s="341">
        <f t="shared" si="3"/>
        <v>0.24651747759870335</v>
      </c>
      <c r="N34" s="339">
        <v>1195.508</v>
      </c>
      <c r="O34" s="337">
        <v>1659.057</v>
      </c>
      <c r="P34" s="338"/>
      <c r="Q34" s="337"/>
      <c r="R34" s="338">
        <f t="shared" si="4"/>
        <v>2854.565</v>
      </c>
      <c r="S34" s="340">
        <f t="shared" si="5"/>
        <v>0.011962241847488281</v>
      </c>
      <c r="T34" s="343">
        <v>5.926</v>
      </c>
      <c r="U34" s="337">
        <v>1237.102</v>
      </c>
      <c r="V34" s="338"/>
      <c r="W34" s="337"/>
      <c r="X34" s="338">
        <f t="shared" si="6"/>
        <v>1243.028</v>
      </c>
      <c r="Y34" s="336">
        <f t="shared" si="7"/>
        <v>1.2964607394201901</v>
      </c>
    </row>
    <row r="35" spans="1:25" ht="18.75" customHeight="1">
      <c r="A35" s="342" t="s">
        <v>206</v>
      </c>
      <c r="B35" s="339">
        <v>140.947</v>
      </c>
      <c r="C35" s="337">
        <v>173.085</v>
      </c>
      <c r="D35" s="338">
        <v>0</v>
      </c>
      <c r="E35" s="386">
        <v>0</v>
      </c>
      <c r="F35" s="338">
        <f t="shared" si="0"/>
        <v>314.03200000000004</v>
      </c>
      <c r="G35" s="340">
        <f t="shared" si="1"/>
        <v>0.006518270729543304</v>
      </c>
      <c r="H35" s="339">
        <v>54.378</v>
      </c>
      <c r="I35" s="337">
        <v>114.04700000000001</v>
      </c>
      <c r="J35" s="338"/>
      <c r="K35" s="337"/>
      <c r="L35" s="338">
        <f t="shared" si="2"/>
        <v>168.425</v>
      </c>
      <c r="M35" s="341">
        <f t="shared" si="3"/>
        <v>0.8645213002820247</v>
      </c>
      <c r="N35" s="339">
        <v>506.16299999999995</v>
      </c>
      <c r="O35" s="337">
        <v>647.769</v>
      </c>
      <c r="P35" s="338"/>
      <c r="Q35" s="337"/>
      <c r="R35" s="338">
        <f t="shared" si="4"/>
        <v>1153.932</v>
      </c>
      <c r="S35" s="340">
        <f t="shared" si="5"/>
        <v>0.004835627725960294</v>
      </c>
      <c r="T35" s="343">
        <v>232.553</v>
      </c>
      <c r="U35" s="337">
        <v>515.251</v>
      </c>
      <c r="V35" s="338"/>
      <c r="W35" s="337"/>
      <c r="X35" s="338">
        <f t="shared" si="6"/>
        <v>747.804</v>
      </c>
      <c r="Y35" s="336">
        <f t="shared" si="7"/>
        <v>0.5430941797583324</v>
      </c>
    </row>
    <row r="36" spans="1:25" ht="18.75" customHeight="1">
      <c r="A36" s="342" t="s">
        <v>195</v>
      </c>
      <c r="B36" s="339">
        <v>71.637</v>
      </c>
      <c r="C36" s="337">
        <v>226.124</v>
      </c>
      <c r="D36" s="338">
        <v>0</v>
      </c>
      <c r="E36" s="386">
        <v>0</v>
      </c>
      <c r="F36" s="338">
        <f t="shared" si="0"/>
        <v>297.76099999999997</v>
      </c>
      <c r="G36" s="340">
        <f t="shared" si="1"/>
        <v>0.006180538323163063</v>
      </c>
      <c r="H36" s="339">
        <v>5.803</v>
      </c>
      <c r="I36" s="337">
        <v>7.095</v>
      </c>
      <c r="J36" s="338"/>
      <c r="K36" s="337"/>
      <c r="L36" s="338">
        <f t="shared" si="2"/>
        <v>12.898</v>
      </c>
      <c r="M36" s="341">
        <f t="shared" si="3"/>
        <v>22.085827260040315</v>
      </c>
      <c r="N36" s="339">
        <v>454.685</v>
      </c>
      <c r="O36" s="337">
        <v>1101.678</v>
      </c>
      <c r="P36" s="338">
        <v>0</v>
      </c>
      <c r="Q36" s="337">
        <v>0.03</v>
      </c>
      <c r="R36" s="338">
        <f t="shared" si="4"/>
        <v>1556.393</v>
      </c>
      <c r="S36" s="340">
        <f t="shared" si="5"/>
        <v>0.006522166941631326</v>
      </c>
      <c r="T36" s="343">
        <v>41.00699999999999</v>
      </c>
      <c r="U36" s="337">
        <v>69.093</v>
      </c>
      <c r="V36" s="338">
        <v>0</v>
      </c>
      <c r="W36" s="337">
        <v>0</v>
      </c>
      <c r="X36" s="338">
        <f t="shared" si="6"/>
        <v>110.1</v>
      </c>
      <c r="Y36" s="336" t="str">
        <f t="shared" si="7"/>
        <v>  *  </v>
      </c>
    </row>
    <row r="37" spans="1:25" ht="18.75" customHeight="1">
      <c r="A37" s="342" t="s">
        <v>224</v>
      </c>
      <c r="B37" s="339">
        <v>0</v>
      </c>
      <c r="C37" s="337">
        <v>267.05400000000003</v>
      </c>
      <c r="D37" s="338">
        <v>0</v>
      </c>
      <c r="E37" s="386">
        <v>0</v>
      </c>
      <c r="F37" s="338">
        <f t="shared" si="0"/>
        <v>267.05400000000003</v>
      </c>
      <c r="G37" s="340">
        <f t="shared" si="1"/>
        <v>0.00554316207076813</v>
      </c>
      <c r="H37" s="339"/>
      <c r="I37" s="337">
        <v>400.325</v>
      </c>
      <c r="J37" s="338"/>
      <c r="K37" s="337"/>
      <c r="L37" s="338">
        <f t="shared" si="2"/>
        <v>400.325</v>
      </c>
      <c r="M37" s="341">
        <f t="shared" si="3"/>
        <v>-0.3329070130518953</v>
      </c>
      <c r="N37" s="339"/>
      <c r="O37" s="337">
        <v>1486.749</v>
      </c>
      <c r="P37" s="338"/>
      <c r="Q37" s="337"/>
      <c r="R37" s="338">
        <f t="shared" si="4"/>
        <v>1486.749</v>
      </c>
      <c r="S37" s="340">
        <f t="shared" si="5"/>
        <v>0.0062303191920700185</v>
      </c>
      <c r="T37" s="343"/>
      <c r="U37" s="337">
        <v>1431.821</v>
      </c>
      <c r="V37" s="338"/>
      <c r="W37" s="337"/>
      <c r="X37" s="338">
        <f t="shared" si="6"/>
        <v>1431.821</v>
      </c>
      <c r="Y37" s="336">
        <f t="shared" si="7"/>
        <v>0.038362337191590434</v>
      </c>
    </row>
    <row r="38" spans="1:25" ht="18.75" customHeight="1">
      <c r="A38" s="342" t="s">
        <v>199</v>
      </c>
      <c r="B38" s="339">
        <v>144.258</v>
      </c>
      <c r="C38" s="337">
        <v>107.04499999999999</v>
      </c>
      <c r="D38" s="338">
        <v>0</v>
      </c>
      <c r="E38" s="386">
        <v>0</v>
      </c>
      <c r="F38" s="338">
        <f>SUM(B38:E38)</f>
        <v>251.303</v>
      </c>
      <c r="G38" s="340">
        <f>F38/$F$9</f>
        <v>0.005216223152883848</v>
      </c>
      <c r="H38" s="339">
        <v>186.063</v>
      </c>
      <c r="I38" s="337">
        <v>88.237</v>
      </c>
      <c r="J38" s="338"/>
      <c r="K38" s="337"/>
      <c r="L38" s="338">
        <f>SUM(H38:K38)</f>
        <v>274.29999999999995</v>
      </c>
      <c r="M38" s="341">
        <f>IF(ISERROR(F38/L38-1),"         /0",(F38/L38-1))</f>
        <v>-0.08383886255924156</v>
      </c>
      <c r="N38" s="339">
        <v>620.824</v>
      </c>
      <c r="O38" s="337">
        <v>537.539</v>
      </c>
      <c r="P38" s="338"/>
      <c r="Q38" s="337"/>
      <c r="R38" s="338">
        <f>SUM(N38:Q38)</f>
        <v>1158.3629999999998</v>
      </c>
      <c r="S38" s="340">
        <f>R38/$R$9</f>
        <v>0.0048541961220648555</v>
      </c>
      <c r="T38" s="343">
        <v>656.246</v>
      </c>
      <c r="U38" s="337">
        <v>300.10300000000007</v>
      </c>
      <c r="V38" s="338"/>
      <c r="W38" s="337"/>
      <c r="X38" s="338">
        <f>SUM(T38:W38)</f>
        <v>956.349</v>
      </c>
      <c r="Y38" s="336">
        <f>IF(ISERROR(R38/X38-1),"         /0",IF(R38/X38&gt;5,"  *  ",(R38/X38-1)))</f>
        <v>0.21123460159418772</v>
      </c>
    </row>
    <row r="39" spans="1:25" ht="18.75" customHeight="1">
      <c r="A39" s="342" t="s">
        <v>121</v>
      </c>
      <c r="B39" s="339">
        <v>181.402</v>
      </c>
      <c r="C39" s="337">
        <v>50.205999999999996</v>
      </c>
      <c r="D39" s="338">
        <v>0</v>
      </c>
      <c r="E39" s="386">
        <v>0</v>
      </c>
      <c r="F39" s="338">
        <f t="shared" si="0"/>
        <v>231.60799999999998</v>
      </c>
      <c r="G39" s="340">
        <f t="shared" si="1"/>
        <v>0.004807419776099458</v>
      </c>
      <c r="H39" s="339">
        <v>12.546</v>
      </c>
      <c r="I39" s="337">
        <v>12.986</v>
      </c>
      <c r="J39" s="338"/>
      <c r="K39" s="337"/>
      <c r="L39" s="338">
        <f t="shared" si="2"/>
        <v>25.532</v>
      </c>
      <c r="M39" s="341">
        <f t="shared" si="3"/>
        <v>8.071283095723013</v>
      </c>
      <c r="N39" s="339">
        <v>1054.752</v>
      </c>
      <c r="O39" s="337">
        <v>417.70000000000005</v>
      </c>
      <c r="P39" s="338"/>
      <c r="Q39" s="337"/>
      <c r="R39" s="338">
        <f t="shared" si="4"/>
        <v>1472.452</v>
      </c>
      <c r="S39" s="340">
        <f t="shared" si="5"/>
        <v>0.006170406675909574</v>
      </c>
      <c r="T39" s="343">
        <v>34.227999999999994</v>
      </c>
      <c r="U39" s="337">
        <v>14.668000000000001</v>
      </c>
      <c r="V39" s="338"/>
      <c r="W39" s="337"/>
      <c r="X39" s="338">
        <f t="shared" si="6"/>
        <v>48.895999999999994</v>
      </c>
      <c r="Y39" s="336" t="str">
        <f t="shared" si="7"/>
        <v>  *  </v>
      </c>
    </row>
    <row r="40" spans="1:25" ht="18.75" customHeight="1">
      <c r="A40" s="342" t="s">
        <v>221</v>
      </c>
      <c r="B40" s="339">
        <v>0</v>
      </c>
      <c r="C40" s="337">
        <v>0</v>
      </c>
      <c r="D40" s="338">
        <v>0</v>
      </c>
      <c r="E40" s="386">
        <v>203.851</v>
      </c>
      <c r="F40" s="338">
        <f t="shared" si="0"/>
        <v>203.851</v>
      </c>
      <c r="G40" s="340">
        <f t="shared" si="1"/>
        <v>0.0042312758142104365</v>
      </c>
      <c r="H40" s="339"/>
      <c r="I40" s="337"/>
      <c r="J40" s="338"/>
      <c r="K40" s="337">
        <v>181.303</v>
      </c>
      <c r="L40" s="338">
        <f t="shared" si="2"/>
        <v>181.303</v>
      </c>
      <c r="M40" s="341">
        <f t="shared" si="3"/>
        <v>0.12436639217222001</v>
      </c>
      <c r="N40" s="339"/>
      <c r="O40" s="337"/>
      <c r="P40" s="338"/>
      <c r="Q40" s="337">
        <v>711.236</v>
      </c>
      <c r="R40" s="338">
        <f t="shared" si="4"/>
        <v>711.236</v>
      </c>
      <c r="S40" s="340">
        <f t="shared" si="5"/>
        <v>0.002980481104000145</v>
      </c>
      <c r="T40" s="343"/>
      <c r="U40" s="337"/>
      <c r="V40" s="338"/>
      <c r="W40" s="337">
        <v>664.4200000000001</v>
      </c>
      <c r="X40" s="338">
        <f t="shared" si="6"/>
        <v>664.4200000000001</v>
      </c>
      <c r="Y40" s="336">
        <f t="shared" si="7"/>
        <v>0.07046145510369928</v>
      </c>
    </row>
    <row r="41" spans="1:25" ht="18.75" customHeight="1">
      <c r="A41" s="342" t="s">
        <v>212</v>
      </c>
      <c r="B41" s="339">
        <v>89.033</v>
      </c>
      <c r="C41" s="337">
        <v>61.564</v>
      </c>
      <c r="D41" s="338">
        <v>0</v>
      </c>
      <c r="E41" s="386">
        <v>0</v>
      </c>
      <c r="F41" s="338">
        <f t="shared" si="0"/>
        <v>150.597</v>
      </c>
      <c r="G41" s="340">
        <f t="shared" si="1"/>
        <v>0.003125898051972515</v>
      </c>
      <c r="H41" s="339">
        <v>0</v>
      </c>
      <c r="I41" s="337">
        <v>4.774</v>
      </c>
      <c r="J41" s="338"/>
      <c r="K41" s="337"/>
      <c r="L41" s="338">
        <f t="shared" si="2"/>
        <v>4.774</v>
      </c>
      <c r="M41" s="341">
        <f t="shared" si="3"/>
        <v>30.545245077503143</v>
      </c>
      <c r="N41" s="339">
        <v>325.355</v>
      </c>
      <c r="O41" s="337">
        <v>343.11100000000005</v>
      </c>
      <c r="P41" s="338"/>
      <c r="Q41" s="337"/>
      <c r="R41" s="338">
        <f t="shared" si="4"/>
        <v>668.4660000000001</v>
      </c>
      <c r="S41" s="340">
        <f t="shared" si="5"/>
        <v>0.002801250613954526</v>
      </c>
      <c r="T41" s="343">
        <v>0</v>
      </c>
      <c r="U41" s="337">
        <v>20.594</v>
      </c>
      <c r="V41" s="338"/>
      <c r="W41" s="337"/>
      <c r="X41" s="338">
        <f t="shared" si="6"/>
        <v>20.594</v>
      </c>
      <c r="Y41" s="336" t="str">
        <f t="shared" si="7"/>
        <v>  *  </v>
      </c>
    </row>
    <row r="42" spans="1:25" ht="18.75" customHeight="1">
      <c r="A42" s="342" t="s">
        <v>234</v>
      </c>
      <c r="B42" s="339">
        <v>111.052</v>
      </c>
      <c r="C42" s="337">
        <v>29.136</v>
      </c>
      <c r="D42" s="338">
        <v>0</v>
      </c>
      <c r="E42" s="386">
        <v>0</v>
      </c>
      <c r="F42" s="338">
        <f t="shared" si="0"/>
        <v>140.18800000000002</v>
      </c>
      <c r="G42" s="340">
        <f t="shared" si="1"/>
        <v>0.002909841471675551</v>
      </c>
      <c r="H42" s="339">
        <v>0</v>
      </c>
      <c r="I42" s="337">
        <v>0</v>
      </c>
      <c r="J42" s="338"/>
      <c r="K42" s="337"/>
      <c r="L42" s="338">
        <f t="shared" si="2"/>
        <v>0</v>
      </c>
      <c r="M42" s="341" t="str">
        <f t="shared" si="3"/>
        <v>         /0</v>
      </c>
      <c r="N42" s="339">
        <v>111.052</v>
      </c>
      <c r="O42" s="337">
        <v>29.136</v>
      </c>
      <c r="P42" s="338"/>
      <c r="Q42" s="337"/>
      <c r="R42" s="338">
        <f t="shared" si="4"/>
        <v>140.18800000000002</v>
      </c>
      <c r="S42" s="340">
        <f t="shared" si="5"/>
        <v>0.0005874670081485926</v>
      </c>
      <c r="T42" s="343">
        <v>0</v>
      </c>
      <c r="U42" s="337">
        <v>0</v>
      </c>
      <c r="V42" s="338">
        <v>4.693</v>
      </c>
      <c r="W42" s="337">
        <v>4.568</v>
      </c>
      <c r="X42" s="338">
        <f t="shared" si="6"/>
        <v>9.261</v>
      </c>
      <c r="Y42" s="336" t="str">
        <f t="shared" si="7"/>
        <v>  *  </v>
      </c>
    </row>
    <row r="43" spans="1:25" ht="18.75" customHeight="1">
      <c r="A43" s="342" t="s">
        <v>201</v>
      </c>
      <c r="B43" s="339">
        <v>68.08200000000001</v>
      </c>
      <c r="C43" s="337">
        <v>60.216</v>
      </c>
      <c r="D43" s="338">
        <v>0</v>
      </c>
      <c r="E43" s="386">
        <v>0</v>
      </c>
      <c r="F43" s="338">
        <f aca="true" t="shared" si="8" ref="F43:F71">SUM(B43:E43)</f>
        <v>128.298</v>
      </c>
      <c r="G43" s="340">
        <f aca="true" t="shared" si="9" ref="G43:G71">F43/$F$9</f>
        <v>0.0026630442058737536</v>
      </c>
      <c r="H43" s="339">
        <v>58.266999999999996</v>
      </c>
      <c r="I43" s="337">
        <v>55.336</v>
      </c>
      <c r="J43" s="338"/>
      <c r="K43" s="337"/>
      <c r="L43" s="338">
        <f t="shared" si="2"/>
        <v>113.603</v>
      </c>
      <c r="M43" s="341">
        <f t="shared" si="3"/>
        <v>0.12935397832803708</v>
      </c>
      <c r="N43" s="339">
        <v>292.094</v>
      </c>
      <c r="O43" s="337">
        <v>229.385</v>
      </c>
      <c r="P43" s="338"/>
      <c r="Q43" s="337"/>
      <c r="R43" s="338">
        <f aca="true" t="shared" si="10" ref="R43:R71">SUM(N43:Q43)</f>
        <v>521.479</v>
      </c>
      <c r="S43" s="340">
        <f aca="true" t="shared" si="11" ref="S43:S71">R43/$R$9</f>
        <v>0.0021852919503974654</v>
      </c>
      <c r="T43" s="343">
        <v>260.815</v>
      </c>
      <c r="U43" s="337">
        <v>227.27999999999997</v>
      </c>
      <c r="V43" s="338"/>
      <c r="W43" s="337"/>
      <c r="X43" s="338">
        <f aca="true" t="shared" si="12" ref="X43:X71">SUM(T43:W43)</f>
        <v>488.09499999999997</v>
      </c>
      <c r="Y43" s="336">
        <f t="shared" si="7"/>
        <v>0.06839652116903494</v>
      </c>
    </row>
    <row r="44" spans="1:25" ht="18.75" customHeight="1" thickBot="1">
      <c r="A44" s="342" t="s">
        <v>120</v>
      </c>
      <c r="B44" s="339">
        <v>101.33699999999999</v>
      </c>
      <c r="C44" s="337">
        <v>77.185</v>
      </c>
      <c r="D44" s="338">
        <v>0.245</v>
      </c>
      <c r="E44" s="337">
        <v>74.017</v>
      </c>
      <c r="F44" s="338">
        <f t="shared" si="8"/>
        <v>252.784</v>
      </c>
      <c r="G44" s="340">
        <f t="shared" si="9"/>
        <v>0.005246963838388681</v>
      </c>
      <c r="H44" s="339">
        <v>179.953</v>
      </c>
      <c r="I44" s="337">
        <v>267.432</v>
      </c>
      <c r="J44" s="338">
        <v>0.05</v>
      </c>
      <c r="K44" s="337">
        <v>97.943</v>
      </c>
      <c r="L44" s="338">
        <f t="shared" si="2"/>
        <v>545.378</v>
      </c>
      <c r="M44" s="341">
        <f t="shared" si="3"/>
        <v>-0.5364976218329306</v>
      </c>
      <c r="N44" s="339">
        <v>330.108</v>
      </c>
      <c r="O44" s="337">
        <v>440.137</v>
      </c>
      <c r="P44" s="338">
        <v>0.7</v>
      </c>
      <c r="Q44" s="337">
        <v>545.0240000000001</v>
      </c>
      <c r="R44" s="338">
        <f t="shared" si="10"/>
        <v>1315.969</v>
      </c>
      <c r="S44" s="340">
        <f t="shared" si="11"/>
        <v>0.005514654401562867</v>
      </c>
      <c r="T44" s="343">
        <v>682.278</v>
      </c>
      <c r="U44" s="337">
        <v>806.261</v>
      </c>
      <c r="V44" s="338">
        <v>600.531</v>
      </c>
      <c r="W44" s="337">
        <v>783.2689999999999</v>
      </c>
      <c r="X44" s="338">
        <f t="shared" si="12"/>
        <v>2872.3389999999995</v>
      </c>
      <c r="Y44" s="336">
        <f aca="true" t="shared" si="13" ref="Y44:Y71">IF(ISERROR(R44/X44-1),"         /0",IF(R44/X44&gt;5,"  *  ",(R44/X44-1)))</f>
        <v>-0.5418476022502914</v>
      </c>
    </row>
    <row r="45" spans="1:25" s="328" customFormat="1" ht="18.75" customHeight="1">
      <c r="A45" s="335" t="s">
        <v>62</v>
      </c>
      <c r="B45" s="332">
        <f>SUM(B46:B54)</f>
        <v>2610.8770000000004</v>
      </c>
      <c r="C45" s="331">
        <f>SUM(C46:C54)</f>
        <v>1159.85</v>
      </c>
      <c r="D45" s="330">
        <f>SUM(D46:D54)</f>
        <v>256.478</v>
      </c>
      <c r="E45" s="331">
        <f>SUM(E46:E54)</f>
        <v>21.603</v>
      </c>
      <c r="F45" s="330">
        <f t="shared" si="8"/>
        <v>4048.8080000000004</v>
      </c>
      <c r="G45" s="333">
        <f t="shared" si="9"/>
        <v>0.08403992801988576</v>
      </c>
      <c r="H45" s="332">
        <f>SUM(H46:H54)</f>
        <v>2855.307</v>
      </c>
      <c r="I45" s="331">
        <f>SUM(I46:I54)</f>
        <v>1019.81</v>
      </c>
      <c r="J45" s="330">
        <f>SUM(J46:J54)</f>
        <v>0.17500000000000002</v>
      </c>
      <c r="K45" s="331">
        <f>SUM(K46:K54)</f>
        <v>0</v>
      </c>
      <c r="L45" s="330">
        <f aca="true" t="shared" si="14" ref="L45:L72">SUM(H45:K45)</f>
        <v>3875.292</v>
      </c>
      <c r="M45" s="334">
        <f t="shared" si="3"/>
        <v>0.044774948571617346</v>
      </c>
      <c r="N45" s="332">
        <f>SUM(N46:N54)</f>
        <v>12542.400000000001</v>
      </c>
      <c r="O45" s="331">
        <f>SUM(O46:O54)</f>
        <v>5916.589</v>
      </c>
      <c r="P45" s="330">
        <f>SUM(P46:P54)</f>
        <v>1380.5240000000001</v>
      </c>
      <c r="Q45" s="331">
        <f>SUM(Q46:Q54)</f>
        <v>112.895</v>
      </c>
      <c r="R45" s="330">
        <f t="shared" si="10"/>
        <v>19952.408000000003</v>
      </c>
      <c r="S45" s="333">
        <f t="shared" si="11"/>
        <v>0.08361187429109514</v>
      </c>
      <c r="T45" s="332">
        <f>SUM(T46:T54)</f>
        <v>14682.115999999998</v>
      </c>
      <c r="U45" s="331">
        <f>SUM(U46:U54)</f>
        <v>4432.124</v>
      </c>
      <c r="V45" s="330">
        <f>SUM(V46:V54)</f>
        <v>296.50499999999994</v>
      </c>
      <c r="W45" s="331">
        <f>SUM(W46:W54)</f>
        <v>142.355</v>
      </c>
      <c r="X45" s="330">
        <f t="shared" si="12"/>
        <v>19553.1</v>
      </c>
      <c r="Y45" s="329">
        <f t="shared" si="13"/>
        <v>0.020421723409587367</v>
      </c>
    </row>
    <row r="46" spans="1:25" ht="18.75" customHeight="1">
      <c r="A46" s="342" t="s">
        <v>225</v>
      </c>
      <c r="B46" s="339">
        <v>1325.872</v>
      </c>
      <c r="C46" s="337">
        <v>15.51</v>
      </c>
      <c r="D46" s="338">
        <v>0</v>
      </c>
      <c r="E46" s="337">
        <v>0</v>
      </c>
      <c r="F46" s="338">
        <f t="shared" si="8"/>
        <v>1341.382</v>
      </c>
      <c r="G46" s="340">
        <f t="shared" si="9"/>
        <v>0.02784267535708544</v>
      </c>
      <c r="H46" s="339">
        <v>1518.241</v>
      </c>
      <c r="I46" s="337"/>
      <c r="J46" s="338"/>
      <c r="K46" s="337"/>
      <c r="L46" s="338">
        <f t="shared" si="14"/>
        <v>1518.241</v>
      </c>
      <c r="M46" s="341">
        <f t="shared" si="3"/>
        <v>-0.11648941110139954</v>
      </c>
      <c r="N46" s="339">
        <v>5252.236</v>
      </c>
      <c r="O46" s="337">
        <v>370.913</v>
      </c>
      <c r="P46" s="338"/>
      <c r="Q46" s="337"/>
      <c r="R46" s="338">
        <f t="shared" si="10"/>
        <v>5623.148999999999</v>
      </c>
      <c r="S46" s="340">
        <f t="shared" si="11"/>
        <v>0.02356417467546259</v>
      </c>
      <c r="T46" s="339">
        <v>7840.721</v>
      </c>
      <c r="U46" s="337">
        <v>18.61</v>
      </c>
      <c r="V46" s="338"/>
      <c r="W46" s="337"/>
      <c r="X46" s="321">
        <f t="shared" si="12"/>
        <v>7859.330999999999</v>
      </c>
      <c r="Y46" s="336">
        <f t="shared" si="13"/>
        <v>-0.2845257439850797</v>
      </c>
    </row>
    <row r="47" spans="1:25" ht="18.75" customHeight="1">
      <c r="A47" s="342" t="s">
        <v>197</v>
      </c>
      <c r="B47" s="339">
        <v>179.66199999999998</v>
      </c>
      <c r="C47" s="337">
        <v>514.908</v>
      </c>
      <c r="D47" s="338">
        <v>0</v>
      </c>
      <c r="E47" s="337">
        <v>0</v>
      </c>
      <c r="F47" s="338">
        <f t="shared" si="8"/>
        <v>694.5699999999999</v>
      </c>
      <c r="G47" s="340">
        <f t="shared" si="9"/>
        <v>0.014416987124302272</v>
      </c>
      <c r="H47" s="339">
        <v>132.796</v>
      </c>
      <c r="I47" s="337">
        <v>338.953</v>
      </c>
      <c r="J47" s="338"/>
      <c r="K47" s="337"/>
      <c r="L47" s="338">
        <f t="shared" si="14"/>
        <v>471.74899999999997</v>
      </c>
      <c r="M47" s="341">
        <f t="shared" si="3"/>
        <v>0.47232956508651847</v>
      </c>
      <c r="N47" s="339">
        <v>940.299</v>
      </c>
      <c r="O47" s="337">
        <v>2551.625</v>
      </c>
      <c r="P47" s="338"/>
      <c r="Q47" s="337"/>
      <c r="R47" s="338">
        <f t="shared" si="10"/>
        <v>3491.924</v>
      </c>
      <c r="S47" s="340">
        <f t="shared" si="11"/>
        <v>0.01463313653780827</v>
      </c>
      <c r="T47" s="339">
        <v>772.154</v>
      </c>
      <c r="U47" s="337">
        <v>1631.5459999999998</v>
      </c>
      <c r="V47" s="338"/>
      <c r="W47" s="337"/>
      <c r="X47" s="321">
        <f t="shared" si="12"/>
        <v>2403.7</v>
      </c>
      <c r="Y47" s="336">
        <f t="shared" si="13"/>
        <v>0.45272870990556235</v>
      </c>
    </row>
    <row r="48" spans="1:25" ht="18.75" customHeight="1">
      <c r="A48" s="342" t="s">
        <v>222</v>
      </c>
      <c r="B48" s="339">
        <v>500.773</v>
      </c>
      <c r="C48" s="337">
        <v>0</v>
      </c>
      <c r="D48" s="338">
        <v>0</v>
      </c>
      <c r="E48" s="337">
        <v>0</v>
      </c>
      <c r="F48" s="338">
        <f t="shared" si="8"/>
        <v>500.773</v>
      </c>
      <c r="G48" s="340">
        <f t="shared" si="9"/>
        <v>0.010394399258819447</v>
      </c>
      <c r="H48" s="339">
        <v>652.187</v>
      </c>
      <c r="I48" s="337"/>
      <c r="J48" s="338"/>
      <c r="K48" s="337"/>
      <c r="L48" s="338">
        <f t="shared" si="14"/>
        <v>652.187</v>
      </c>
      <c r="M48" s="341">
        <f t="shared" si="3"/>
        <v>-0.23216347458627662</v>
      </c>
      <c r="N48" s="339">
        <v>2734.5280000000002</v>
      </c>
      <c r="O48" s="337"/>
      <c r="P48" s="338"/>
      <c r="Q48" s="337"/>
      <c r="R48" s="338">
        <f t="shared" si="10"/>
        <v>2734.5280000000002</v>
      </c>
      <c r="S48" s="340">
        <f t="shared" si="11"/>
        <v>0.011459218926431324</v>
      </c>
      <c r="T48" s="339">
        <v>2905.7799999999997</v>
      </c>
      <c r="U48" s="337"/>
      <c r="V48" s="338"/>
      <c r="W48" s="337"/>
      <c r="X48" s="321">
        <f t="shared" si="12"/>
        <v>2905.7799999999997</v>
      </c>
      <c r="Y48" s="336">
        <f t="shared" si="13"/>
        <v>-0.058934950340355896</v>
      </c>
    </row>
    <row r="49" spans="1:25" ht="18.75" customHeight="1">
      <c r="A49" s="342" t="s">
        <v>232</v>
      </c>
      <c r="B49" s="339">
        <v>249.784</v>
      </c>
      <c r="C49" s="337">
        <v>83.619</v>
      </c>
      <c r="D49" s="338">
        <v>0</v>
      </c>
      <c r="E49" s="337">
        <v>0</v>
      </c>
      <c r="F49" s="338">
        <f t="shared" si="8"/>
        <v>333.403</v>
      </c>
      <c r="G49" s="340">
        <f t="shared" si="9"/>
        <v>0.006920348932726365</v>
      </c>
      <c r="H49" s="339">
        <v>364.227</v>
      </c>
      <c r="I49" s="337">
        <v>90.804</v>
      </c>
      <c r="J49" s="338"/>
      <c r="K49" s="337"/>
      <c r="L49" s="338">
        <f t="shared" si="14"/>
        <v>455.03099999999995</v>
      </c>
      <c r="M49" s="341">
        <f t="shared" si="3"/>
        <v>-0.26729607433339697</v>
      </c>
      <c r="N49" s="339">
        <v>1318.719</v>
      </c>
      <c r="O49" s="337">
        <v>395.951</v>
      </c>
      <c r="P49" s="338"/>
      <c r="Q49" s="337"/>
      <c r="R49" s="338">
        <f t="shared" si="10"/>
        <v>1714.67</v>
      </c>
      <c r="S49" s="340">
        <f t="shared" si="11"/>
        <v>0.007185437090636482</v>
      </c>
      <c r="T49" s="339">
        <v>1756.2959999999998</v>
      </c>
      <c r="U49" s="337">
        <v>362.19499999999994</v>
      </c>
      <c r="V49" s="338"/>
      <c r="W49" s="337"/>
      <c r="X49" s="321">
        <f t="shared" si="12"/>
        <v>2118.491</v>
      </c>
      <c r="Y49" s="336">
        <f t="shared" si="13"/>
        <v>-0.19061728371751396</v>
      </c>
    </row>
    <row r="50" spans="1:25" ht="18.75" customHeight="1">
      <c r="A50" s="342" t="s">
        <v>169</v>
      </c>
      <c r="B50" s="339">
        <v>227.89100000000002</v>
      </c>
      <c r="C50" s="337">
        <v>71.761</v>
      </c>
      <c r="D50" s="338">
        <v>0</v>
      </c>
      <c r="E50" s="337">
        <v>0</v>
      </c>
      <c r="F50" s="338">
        <f t="shared" si="8"/>
        <v>299.65200000000004</v>
      </c>
      <c r="G50" s="340">
        <f t="shared" si="9"/>
        <v>0.006219789259212787</v>
      </c>
      <c r="H50" s="339">
        <v>105.69000000000001</v>
      </c>
      <c r="I50" s="337">
        <v>316.246</v>
      </c>
      <c r="J50" s="338">
        <v>0</v>
      </c>
      <c r="K50" s="337"/>
      <c r="L50" s="338">
        <f t="shared" si="14"/>
        <v>421.936</v>
      </c>
      <c r="M50" s="341">
        <f t="shared" si="3"/>
        <v>-0.28981646505631176</v>
      </c>
      <c r="N50" s="339">
        <v>1527.84</v>
      </c>
      <c r="O50" s="337">
        <v>406.56699999999995</v>
      </c>
      <c r="P50" s="338">
        <v>0</v>
      </c>
      <c r="Q50" s="337"/>
      <c r="R50" s="338">
        <f t="shared" si="10"/>
        <v>1934.407</v>
      </c>
      <c r="S50" s="340">
        <f t="shared" si="11"/>
        <v>0.008106259400460057</v>
      </c>
      <c r="T50" s="339">
        <v>849.4090000000001</v>
      </c>
      <c r="U50" s="337">
        <v>1125.1</v>
      </c>
      <c r="V50" s="338">
        <v>0</v>
      </c>
      <c r="W50" s="337"/>
      <c r="X50" s="321">
        <f t="shared" si="12"/>
        <v>1974.509</v>
      </c>
      <c r="Y50" s="336">
        <f t="shared" si="13"/>
        <v>-0.020309859311859357</v>
      </c>
    </row>
    <row r="51" spans="1:25" ht="18.75" customHeight="1">
      <c r="A51" s="342" t="s">
        <v>202</v>
      </c>
      <c r="B51" s="339">
        <v>23.187</v>
      </c>
      <c r="C51" s="337">
        <v>273.807</v>
      </c>
      <c r="D51" s="338">
        <v>0</v>
      </c>
      <c r="E51" s="337">
        <v>0</v>
      </c>
      <c r="F51" s="338">
        <f t="shared" si="8"/>
        <v>296.994</v>
      </c>
      <c r="G51" s="340">
        <f t="shared" si="9"/>
        <v>0.006164617927631528</v>
      </c>
      <c r="H51" s="339">
        <v>23.187</v>
      </c>
      <c r="I51" s="337">
        <v>273.807</v>
      </c>
      <c r="J51" s="338"/>
      <c r="K51" s="337"/>
      <c r="L51" s="338">
        <f t="shared" si="14"/>
        <v>296.994</v>
      </c>
      <c r="M51" s="341">
        <f t="shared" si="3"/>
        <v>0</v>
      </c>
      <c r="N51" s="339">
        <v>85.834</v>
      </c>
      <c r="O51" s="337">
        <v>1277.83</v>
      </c>
      <c r="P51" s="338"/>
      <c r="Q51" s="337"/>
      <c r="R51" s="338">
        <f t="shared" si="10"/>
        <v>1363.664</v>
      </c>
      <c r="S51" s="340">
        <f t="shared" si="11"/>
        <v>0.005714523427111752</v>
      </c>
      <c r="T51" s="339">
        <v>124.189</v>
      </c>
      <c r="U51" s="337">
        <v>1266.873</v>
      </c>
      <c r="V51" s="338"/>
      <c r="W51" s="337"/>
      <c r="X51" s="321">
        <f t="shared" si="12"/>
        <v>1391.0620000000001</v>
      </c>
      <c r="Y51" s="336">
        <f t="shared" si="13"/>
        <v>-0.019695743252277853</v>
      </c>
    </row>
    <row r="52" spans="1:25" ht="18.75" customHeight="1">
      <c r="A52" s="342" t="s">
        <v>233</v>
      </c>
      <c r="B52" s="339">
        <v>0</v>
      </c>
      <c r="C52" s="337">
        <v>0</v>
      </c>
      <c r="D52" s="338">
        <v>256.478</v>
      </c>
      <c r="E52" s="337">
        <v>21.603</v>
      </c>
      <c r="F52" s="338">
        <f t="shared" si="8"/>
        <v>278.081</v>
      </c>
      <c r="G52" s="340">
        <f t="shared" si="9"/>
        <v>0.005772046297008366</v>
      </c>
      <c r="H52" s="339"/>
      <c r="I52" s="337"/>
      <c r="J52" s="338"/>
      <c r="K52" s="337"/>
      <c r="L52" s="338">
        <f t="shared" si="14"/>
        <v>0</v>
      </c>
      <c r="M52" s="341" t="str">
        <f t="shared" si="3"/>
        <v>         /0</v>
      </c>
      <c r="N52" s="339"/>
      <c r="O52" s="337"/>
      <c r="P52" s="338">
        <v>1380.4340000000002</v>
      </c>
      <c r="Q52" s="337">
        <v>112.815</v>
      </c>
      <c r="R52" s="338">
        <f t="shared" si="10"/>
        <v>1493.2490000000003</v>
      </c>
      <c r="S52" s="340">
        <f t="shared" si="11"/>
        <v>0.006257557868368746</v>
      </c>
      <c r="T52" s="339"/>
      <c r="U52" s="337"/>
      <c r="V52" s="338">
        <v>296.22999999999996</v>
      </c>
      <c r="W52" s="337">
        <v>142.355</v>
      </c>
      <c r="X52" s="321">
        <f t="shared" si="12"/>
        <v>438.5849999999999</v>
      </c>
      <c r="Y52" s="336">
        <f t="shared" si="13"/>
        <v>2.4046969230593853</v>
      </c>
    </row>
    <row r="53" spans="1:25" ht="18.75" customHeight="1">
      <c r="A53" s="342" t="s">
        <v>205</v>
      </c>
      <c r="B53" s="339">
        <v>64.66</v>
      </c>
      <c r="C53" s="337">
        <v>200.245</v>
      </c>
      <c r="D53" s="338">
        <v>0</v>
      </c>
      <c r="E53" s="337">
        <v>0</v>
      </c>
      <c r="F53" s="338">
        <f t="shared" si="8"/>
        <v>264.905</v>
      </c>
      <c r="G53" s="340">
        <f t="shared" si="9"/>
        <v>0.0054985559038877195</v>
      </c>
      <c r="H53" s="339"/>
      <c r="I53" s="337"/>
      <c r="J53" s="338"/>
      <c r="K53" s="337"/>
      <c r="L53" s="338">
        <f t="shared" si="14"/>
        <v>0</v>
      </c>
      <c r="M53" s="341" t="str">
        <f t="shared" si="3"/>
        <v>         /0</v>
      </c>
      <c r="N53" s="339">
        <v>330.182</v>
      </c>
      <c r="O53" s="337">
        <v>913.703</v>
      </c>
      <c r="P53" s="338"/>
      <c r="Q53" s="337"/>
      <c r="R53" s="338">
        <f t="shared" si="10"/>
        <v>1243.885</v>
      </c>
      <c r="S53" s="340">
        <f t="shared" si="11"/>
        <v>0.005212581671975576</v>
      </c>
      <c r="T53" s="339"/>
      <c r="U53" s="337"/>
      <c r="V53" s="338"/>
      <c r="W53" s="337"/>
      <c r="X53" s="321">
        <f t="shared" si="12"/>
        <v>0</v>
      </c>
      <c r="Y53" s="336" t="str">
        <f t="shared" si="13"/>
        <v>         /0</v>
      </c>
    </row>
    <row r="54" spans="1:25" ht="18.75" customHeight="1" thickBot="1">
      <c r="A54" s="342" t="s">
        <v>120</v>
      </c>
      <c r="B54" s="339">
        <v>39.048</v>
      </c>
      <c r="C54" s="337">
        <v>0</v>
      </c>
      <c r="D54" s="338">
        <v>0</v>
      </c>
      <c r="E54" s="337">
        <v>0</v>
      </c>
      <c r="F54" s="338">
        <f t="shared" si="8"/>
        <v>39.048</v>
      </c>
      <c r="G54" s="340">
        <f t="shared" si="9"/>
        <v>0.000810507959211822</v>
      </c>
      <c r="H54" s="339">
        <v>58.97899999999999</v>
      </c>
      <c r="I54" s="337">
        <v>0</v>
      </c>
      <c r="J54" s="338">
        <v>0.17500000000000002</v>
      </c>
      <c r="K54" s="337">
        <v>0</v>
      </c>
      <c r="L54" s="338">
        <f t="shared" si="14"/>
        <v>59.15399999999999</v>
      </c>
      <c r="M54" s="341" t="s">
        <v>51</v>
      </c>
      <c r="N54" s="339">
        <v>352.76199999999983</v>
      </c>
      <c r="O54" s="337">
        <v>0</v>
      </c>
      <c r="P54" s="338">
        <v>0.09</v>
      </c>
      <c r="Q54" s="337">
        <v>0.08</v>
      </c>
      <c r="R54" s="338">
        <f t="shared" si="10"/>
        <v>352.9319999999998</v>
      </c>
      <c r="S54" s="340">
        <f t="shared" si="11"/>
        <v>0.0014789846928403212</v>
      </c>
      <c r="T54" s="339">
        <v>433.56699999999995</v>
      </c>
      <c r="U54" s="337">
        <v>27.8</v>
      </c>
      <c r="V54" s="338">
        <v>0.275</v>
      </c>
      <c r="W54" s="337">
        <v>0</v>
      </c>
      <c r="X54" s="321">
        <f t="shared" si="12"/>
        <v>461.64199999999994</v>
      </c>
      <c r="Y54" s="336">
        <f t="shared" si="13"/>
        <v>-0.235485506084802</v>
      </c>
    </row>
    <row r="55" spans="1:25" s="328" customFormat="1" ht="18.75" customHeight="1">
      <c r="A55" s="335" t="s">
        <v>61</v>
      </c>
      <c r="B55" s="332">
        <f>SUM(B56:B66)</f>
        <v>2804.9830000000006</v>
      </c>
      <c r="C55" s="331">
        <f>SUM(C56:C66)</f>
        <v>2391.6440000000007</v>
      </c>
      <c r="D55" s="330">
        <f>SUM(D56:D66)</f>
        <v>0.047</v>
      </c>
      <c r="E55" s="331">
        <f>SUM(E56:E66)</f>
        <v>34.158</v>
      </c>
      <c r="F55" s="330">
        <f t="shared" si="8"/>
        <v>5230.832000000001</v>
      </c>
      <c r="G55" s="333">
        <f t="shared" si="9"/>
        <v>0.10857485580055046</v>
      </c>
      <c r="H55" s="332">
        <f>SUM(H56:H66)</f>
        <v>2833.8059999999996</v>
      </c>
      <c r="I55" s="331">
        <f>SUM(I56:I66)</f>
        <v>2090.787</v>
      </c>
      <c r="J55" s="330">
        <f>SUM(J56:J66)</f>
        <v>0.292</v>
      </c>
      <c r="K55" s="331">
        <f>SUM(K56:K66)</f>
        <v>0.25</v>
      </c>
      <c r="L55" s="330">
        <f t="shared" si="14"/>
        <v>4925.134999999999</v>
      </c>
      <c r="M55" s="334">
        <f aca="true" t="shared" si="15" ref="M55:M72">IF(ISERROR(F55/L55-1),"         /0",(F55/L55-1))</f>
        <v>0.062068755475738646</v>
      </c>
      <c r="N55" s="332">
        <f>SUM(N56:N66)</f>
        <v>13443.313000000002</v>
      </c>
      <c r="O55" s="331">
        <f>SUM(O56:O66)</f>
        <v>10636.057999999999</v>
      </c>
      <c r="P55" s="330">
        <f>SUM(P56:P66)</f>
        <v>612.599</v>
      </c>
      <c r="Q55" s="331">
        <f>SUM(Q56:Q66)</f>
        <v>54.357</v>
      </c>
      <c r="R55" s="330">
        <f t="shared" si="10"/>
        <v>24746.326999999997</v>
      </c>
      <c r="S55" s="333">
        <f t="shared" si="11"/>
        <v>0.10370110626698957</v>
      </c>
      <c r="T55" s="332">
        <f>SUM(T56:T66)</f>
        <v>11470.196999999998</v>
      </c>
      <c r="U55" s="331">
        <f>SUM(U56:U66)</f>
        <v>8482.028</v>
      </c>
      <c r="V55" s="330">
        <f>SUM(V56:V66)</f>
        <v>2.157</v>
      </c>
      <c r="W55" s="331">
        <f>SUM(W56:W66)</f>
        <v>84.91600000000001</v>
      </c>
      <c r="X55" s="330">
        <f t="shared" si="12"/>
        <v>20039.298</v>
      </c>
      <c r="Y55" s="329">
        <f t="shared" si="13"/>
        <v>0.23488991480639676</v>
      </c>
    </row>
    <row r="56" spans="1:25" s="312" customFormat="1" ht="18.75" customHeight="1">
      <c r="A56" s="327" t="s">
        <v>122</v>
      </c>
      <c r="B56" s="325">
        <v>845.445</v>
      </c>
      <c r="C56" s="322">
        <v>898.7570000000001</v>
      </c>
      <c r="D56" s="321">
        <v>0</v>
      </c>
      <c r="E56" s="322">
        <v>0</v>
      </c>
      <c r="F56" s="321">
        <f t="shared" si="8"/>
        <v>1744.2020000000002</v>
      </c>
      <c r="G56" s="324">
        <f t="shared" si="9"/>
        <v>0.036203892733896195</v>
      </c>
      <c r="H56" s="325">
        <v>957.8609999999999</v>
      </c>
      <c r="I56" s="322">
        <v>804.135</v>
      </c>
      <c r="J56" s="321"/>
      <c r="K56" s="322"/>
      <c r="L56" s="321">
        <f t="shared" si="14"/>
        <v>1761.9959999999999</v>
      </c>
      <c r="M56" s="326">
        <f t="shared" si="15"/>
        <v>-0.010098774344549977</v>
      </c>
      <c r="N56" s="325">
        <v>4373.013999999999</v>
      </c>
      <c r="O56" s="322">
        <v>3866.9919999999993</v>
      </c>
      <c r="P56" s="321"/>
      <c r="Q56" s="322"/>
      <c r="R56" s="321">
        <f t="shared" si="10"/>
        <v>8240.005999999998</v>
      </c>
      <c r="S56" s="324">
        <f t="shared" si="11"/>
        <v>0.03453028555900969</v>
      </c>
      <c r="T56" s="323">
        <v>4089.539</v>
      </c>
      <c r="U56" s="322">
        <v>3522.6989999999996</v>
      </c>
      <c r="V56" s="321"/>
      <c r="W56" s="322"/>
      <c r="X56" s="321">
        <f t="shared" si="12"/>
        <v>7612.237999999999</v>
      </c>
      <c r="Y56" s="320">
        <f t="shared" si="13"/>
        <v>0.08246825703557858</v>
      </c>
    </row>
    <row r="57" spans="1:25" s="312" customFormat="1" ht="18.75" customHeight="1">
      <c r="A57" s="327" t="s">
        <v>123</v>
      </c>
      <c r="B57" s="325">
        <v>424.974</v>
      </c>
      <c r="C57" s="322">
        <v>463.29</v>
      </c>
      <c r="D57" s="321">
        <v>0</v>
      </c>
      <c r="E57" s="322">
        <v>0</v>
      </c>
      <c r="F57" s="321">
        <f t="shared" si="8"/>
        <v>888.264</v>
      </c>
      <c r="G57" s="324">
        <f t="shared" si="9"/>
        <v>0.018437437048794556</v>
      </c>
      <c r="H57" s="325">
        <v>425.479</v>
      </c>
      <c r="I57" s="322">
        <v>480.457</v>
      </c>
      <c r="J57" s="321"/>
      <c r="K57" s="322"/>
      <c r="L57" s="321">
        <f t="shared" si="14"/>
        <v>905.9359999999999</v>
      </c>
      <c r="M57" s="326">
        <f t="shared" si="15"/>
        <v>-0.01950689673442707</v>
      </c>
      <c r="N57" s="325">
        <v>1927.8429999999998</v>
      </c>
      <c r="O57" s="322">
        <v>2051.585</v>
      </c>
      <c r="P57" s="321"/>
      <c r="Q57" s="322"/>
      <c r="R57" s="321">
        <f t="shared" si="10"/>
        <v>3979.428</v>
      </c>
      <c r="S57" s="324">
        <f t="shared" si="11"/>
        <v>0.016676054022475083</v>
      </c>
      <c r="T57" s="323">
        <v>1403.945</v>
      </c>
      <c r="U57" s="322">
        <v>1695.87</v>
      </c>
      <c r="V57" s="321"/>
      <c r="W57" s="322"/>
      <c r="X57" s="321">
        <f t="shared" si="12"/>
        <v>3099.8149999999996</v>
      </c>
      <c r="Y57" s="320">
        <f t="shared" si="13"/>
        <v>0.2837630632795829</v>
      </c>
    </row>
    <row r="58" spans="1:25" s="312" customFormat="1" ht="18.75" customHeight="1">
      <c r="A58" s="327" t="s">
        <v>228</v>
      </c>
      <c r="B58" s="325">
        <v>518.459</v>
      </c>
      <c r="C58" s="322">
        <v>208.83100000000002</v>
      </c>
      <c r="D58" s="321">
        <v>0</v>
      </c>
      <c r="E58" s="322">
        <v>0</v>
      </c>
      <c r="F58" s="321">
        <f t="shared" si="8"/>
        <v>727.29</v>
      </c>
      <c r="G58" s="324">
        <f t="shared" si="9"/>
        <v>0.015096146631201752</v>
      </c>
      <c r="H58" s="325">
        <v>253.35899999999998</v>
      </c>
      <c r="I58" s="322">
        <v>147.219</v>
      </c>
      <c r="J58" s="321"/>
      <c r="K58" s="322"/>
      <c r="L58" s="321">
        <f t="shared" si="14"/>
        <v>400.578</v>
      </c>
      <c r="M58" s="326">
        <f t="shared" si="15"/>
        <v>0.8156014558962299</v>
      </c>
      <c r="N58" s="325">
        <v>2450.2500000000005</v>
      </c>
      <c r="O58" s="322">
        <v>1263.175</v>
      </c>
      <c r="P58" s="321"/>
      <c r="Q58" s="322"/>
      <c r="R58" s="321">
        <f t="shared" si="10"/>
        <v>3713.425</v>
      </c>
      <c r="S58" s="324">
        <f t="shared" si="11"/>
        <v>0.015561351005322762</v>
      </c>
      <c r="T58" s="323">
        <v>983.423</v>
      </c>
      <c r="U58" s="322">
        <v>674.4859999999999</v>
      </c>
      <c r="V58" s="321"/>
      <c r="W58" s="322"/>
      <c r="X58" s="321">
        <f t="shared" si="12"/>
        <v>1657.9089999999999</v>
      </c>
      <c r="Y58" s="320">
        <f t="shared" si="13"/>
        <v>1.239824381193419</v>
      </c>
    </row>
    <row r="59" spans="1:25" s="312" customFormat="1" ht="18.75" customHeight="1">
      <c r="A59" s="327" t="s">
        <v>171</v>
      </c>
      <c r="B59" s="325">
        <v>311.749</v>
      </c>
      <c r="C59" s="322">
        <v>126.811</v>
      </c>
      <c r="D59" s="321">
        <v>0.002</v>
      </c>
      <c r="E59" s="322">
        <v>0.265</v>
      </c>
      <c r="F59" s="321">
        <f t="shared" si="8"/>
        <v>438.82700000000006</v>
      </c>
      <c r="G59" s="324">
        <f t="shared" si="9"/>
        <v>0.009108604185029867</v>
      </c>
      <c r="H59" s="325">
        <v>233.62499999999997</v>
      </c>
      <c r="I59" s="322">
        <v>65.6</v>
      </c>
      <c r="J59" s="321"/>
      <c r="K59" s="322"/>
      <c r="L59" s="321">
        <f t="shared" si="14"/>
        <v>299.22499999999997</v>
      </c>
      <c r="M59" s="326">
        <f t="shared" si="15"/>
        <v>0.4665452418748437</v>
      </c>
      <c r="N59" s="325">
        <v>1465.8669999999997</v>
      </c>
      <c r="O59" s="322">
        <v>506.96100000000007</v>
      </c>
      <c r="P59" s="321">
        <v>0.7729999999999999</v>
      </c>
      <c r="Q59" s="322">
        <v>0.358</v>
      </c>
      <c r="R59" s="321">
        <f t="shared" si="10"/>
        <v>1973.9589999999996</v>
      </c>
      <c r="S59" s="324">
        <f t="shared" si="11"/>
        <v>0.008272004650455012</v>
      </c>
      <c r="T59" s="323">
        <v>843.263</v>
      </c>
      <c r="U59" s="322">
        <v>235.473</v>
      </c>
      <c r="V59" s="321">
        <v>0</v>
      </c>
      <c r="W59" s="322">
        <v>0</v>
      </c>
      <c r="X59" s="321">
        <f t="shared" si="12"/>
        <v>1078.736</v>
      </c>
      <c r="Y59" s="320">
        <f t="shared" si="13"/>
        <v>0.8298814538496901</v>
      </c>
    </row>
    <row r="60" spans="1:25" s="312" customFormat="1" ht="18.75" customHeight="1">
      <c r="A60" s="327" t="s">
        <v>124</v>
      </c>
      <c r="B60" s="325">
        <v>195.19400000000002</v>
      </c>
      <c r="C60" s="322">
        <v>201.979</v>
      </c>
      <c r="D60" s="321">
        <v>0</v>
      </c>
      <c r="E60" s="322">
        <v>0</v>
      </c>
      <c r="F60" s="321">
        <f t="shared" si="8"/>
        <v>397.173</v>
      </c>
      <c r="G60" s="324">
        <f t="shared" si="9"/>
        <v>0.00824400424308638</v>
      </c>
      <c r="H60" s="325"/>
      <c r="I60" s="322"/>
      <c r="J60" s="321"/>
      <c r="K60" s="322"/>
      <c r="L60" s="321">
        <f t="shared" si="14"/>
        <v>0</v>
      </c>
      <c r="M60" s="326" t="str">
        <f t="shared" si="15"/>
        <v>         /0</v>
      </c>
      <c r="N60" s="325">
        <v>262.08400000000006</v>
      </c>
      <c r="O60" s="322">
        <v>325.07599999999996</v>
      </c>
      <c r="P60" s="321"/>
      <c r="Q60" s="322"/>
      <c r="R60" s="321">
        <f t="shared" si="10"/>
        <v>587.1600000000001</v>
      </c>
      <c r="S60" s="324">
        <f t="shared" si="11"/>
        <v>0.002460532488547719</v>
      </c>
      <c r="T60" s="323"/>
      <c r="U60" s="322"/>
      <c r="V60" s="321"/>
      <c r="W60" s="322"/>
      <c r="X60" s="321">
        <f t="shared" si="12"/>
        <v>0</v>
      </c>
      <c r="Y60" s="320" t="str">
        <f t="shared" si="13"/>
        <v>         /0</v>
      </c>
    </row>
    <row r="61" spans="1:25" s="312" customFormat="1" ht="18.75" customHeight="1">
      <c r="A61" s="327" t="s">
        <v>121</v>
      </c>
      <c r="B61" s="325">
        <v>181.338</v>
      </c>
      <c r="C61" s="322">
        <v>172.505</v>
      </c>
      <c r="D61" s="321">
        <v>0</v>
      </c>
      <c r="E61" s="322">
        <v>0</v>
      </c>
      <c r="F61" s="321">
        <f t="shared" si="8"/>
        <v>353.84299999999996</v>
      </c>
      <c r="G61" s="324">
        <f t="shared" si="9"/>
        <v>0.007344616057452077</v>
      </c>
      <c r="H61" s="325">
        <v>299.58000000000004</v>
      </c>
      <c r="I61" s="322">
        <v>294.714</v>
      </c>
      <c r="J61" s="321"/>
      <c r="K61" s="322"/>
      <c r="L61" s="321">
        <f t="shared" si="14"/>
        <v>594.2940000000001</v>
      </c>
      <c r="M61" s="326">
        <f t="shared" si="15"/>
        <v>-0.4045994070274983</v>
      </c>
      <c r="N61" s="325">
        <v>1022.892</v>
      </c>
      <c r="O61" s="322">
        <v>899.507</v>
      </c>
      <c r="P61" s="321"/>
      <c r="Q61" s="322"/>
      <c r="R61" s="321">
        <f t="shared" si="10"/>
        <v>1922.399</v>
      </c>
      <c r="S61" s="324">
        <f t="shared" si="11"/>
        <v>0.008055939088922347</v>
      </c>
      <c r="T61" s="323">
        <v>1450.4779999999996</v>
      </c>
      <c r="U61" s="322">
        <v>1324.959</v>
      </c>
      <c r="V61" s="321"/>
      <c r="W61" s="322"/>
      <c r="X61" s="321">
        <f t="shared" si="12"/>
        <v>2775.437</v>
      </c>
      <c r="Y61" s="320">
        <f t="shared" si="13"/>
        <v>-0.30735267995634563</v>
      </c>
    </row>
    <row r="62" spans="1:25" s="312" customFormat="1" ht="18.75" customHeight="1">
      <c r="A62" s="327" t="s">
        <v>169</v>
      </c>
      <c r="B62" s="325">
        <v>171.541</v>
      </c>
      <c r="C62" s="322">
        <v>44.271</v>
      </c>
      <c r="D62" s="321">
        <v>0</v>
      </c>
      <c r="E62" s="322">
        <v>0</v>
      </c>
      <c r="F62" s="321">
        <f t="shared" si="8"/>
        <v>215.812</v>
      </c>
      <c r="G62" s="324">
        <f t="shared" si="9"/>
        <v>0.004479546806326105</v>
      </c>
      <c r="H62" s="325">
        <v>111.40599999999999</v>
      </c>
      <c r="I62" s="322">
        <v>50.024</v>
      </c>
      <c r="J62" s="321">
        <v>0.042</v>
      </c>
      <c r="K62" s="322">
        <v>0</v>
      </c>
      <c r="L62" s="321">
        <f t="shared" si="14"/>
        <v>161.472</v>
      </c>
      <c r="M62" s="326">
        <f t="shared" si="15"/>
        <v>0.33652893380895765</v>
      </c>
      <c r="N62" s="325">
        <v>1056.923</v>
      </c>
      <c r="O62" s="322">
        <v>435.28999999999985</v>
      </c>
      <c r="P62" s="321">
        <v>0.484</v>
      </c>
      <c r="Q62" s="322">
        <v>0</v>
      </c>
      <c r="R62" s="321">
        <f t="shared" si="10"/>
        <v>1492.6969999999997</v>
      </c>
      <c r="S62" s="324">
        <f t="shared" si="11"/>
        <v>0.006255244676166144</v>
      </c>
      <c r="T62" s="323">
        <v>492.41</v>
      </c>
      <c r="U62" s="322">
        <v>376.112</v>
      </c>
      <c r="V62" s="321">
        <v>0.6070000000000001</v>
      </c>
      <c r="W62" s="322">
        <v>0.596</v>
      </c>
      <c r="X62" s="321">
        <f t="shared" si="12"/>
        <v>869.725</v>
      </c>
      <c r="Y62" s="320">
        <f t="shared" si="13"/>
        <v>0.716286182413981</v>
      </c>
    </row>
    <row r="63" spans="1:25" s="312" customFormat="1" ht="18.75" customHeight="1">
      <c r="A63" s="327" t="s">
        <v>225</v>
      </c>
      <c r="B63" s="325">
        <v>0</v>
      </c>
      <c r="C63" s="322">
        <v>192.608</v>
      </c>
      <c r="D63" s="321">
        <v>0</v>
      </c>
      <c r="E63" s="322">
        <v>0</v>
      </c>
      <c r="F63" s="321">
        <f t="shared" si="8"/>
        <v>192.608</v>
      </c>
      <c r="G63" s="324">
        <f t="shared" si="9"/>
        <v>0.003997908138902649</v>
      </c>
      <c r="H63" s="325"/>
      <c r="I63" s="322">
        <v>177.797</v>
      </c>
      <c r="J63" s="321"/>
      <c r="K63" s="322"/>
      <c r="L63" s="321">
        <f t="shared" si="14"/>
        <v>177.797</v>
      </c>
      <c r="M63" s="326">
        <f t="shared" si="15"/>
        <v>0.08330286787741081</v>
      </c>
      <c r="N63" s="325"/>
      <c r="O63" s="322">
        <v>869.03</v>
      </c>
      <c r="P63" s="321"/>
      <c r="Q63" s="322"/>
      <c r="R63" s="321">
        <f t="shared" si="10"/>
        <v>869.03</v>
      </c>
      <c r="S63" s="324">
        <f t="shared" si="11"/>
        <v>0.0036417272098280265</v>
      </c>
      <c r="T63" s="323"/>
      <c r="U63" s="322">
        <v>308.84000000000003</v>
      </c>
      <c r="V63" s="321"/>
      <c r="W63" s="322"/>
      <c r="X63" s="321">
        <f t="shared" si="12"/>
        <v>308.84000000000003</v>
      </c>
      <c r="Y63" s="320">
        <f t="shared" si="13"/>
        <v>1.8138518326641622</v>
      </c>
    </row>
    <row r="64" spans="1:25" s="312" customFormat="1" ht="18.75" customHeight="1">
      <c r="A64" s="327" t="s">
        <v>196</v>
      </c>
      <c r="B64" s="325">
        <v>94.659</v>
      </c>
      <c r="C64" s="322">
        <v>55.63</v>
      </c>
      <c r="D64" s="321">
        <v>0</v>
      </c>
      <c r="E64" s="322">
        <v>0</v>
      </c>
      <c r="F64" s="321">
        <f t="shared" si="8"/>
        <v>150.28900000000002</v>
      </c>
      <c r="G64" s="324">
        <f t="shared" si="9"/>
        <v>0.003119504985709525</v>
      </c>
      <c r="H64" s="325">
        <v>153.72699999999995</v>
      </c>
      <c r="I64" s="322">
        <v>52.021</v>
      </c>
      <c r="J64" s="321"/>
      <c r="K64" s="322"/>
      <c r="L64" s="321">
        <f t="shared" si="14"/>
        <v>205.74799999999993</v>
      </c>
      <c r="M64" s="326">
        <f t="shared" si="15"/>
        <v>-0.2695481851585432</v>
      </c>
      <c r="N64" s="325">
        <v>449.80199999999996</v>
      </c>
      <c r="O64" s="322">
        <v>276.0420000000001</v>
      </c>
      <c r="P64" s="321"/>
      <c r="Q64" s="322"/>
      <c r="R64" s="321">
        <f t="shared" si="10"/>
        <v>725.844</v>
      </c>
      <c r="S64" s="324">
        <f t="shared" si="11"/>
        <v>0.0030416968860573447</v>
      </c>
      <c r="T64" s="323">
        <v>612.52</v>
      </c>
      <c r="U64" s="322">
        <v>249.883</v>
      </c>
      <c r="V64" s="321"/>
      <c r="W64" s="322"/>
      <c r="X64" s="321">
        <f t="shared" si="12"/>
        <v>862.403</v>
      </c>
      <c r="Y64" s="320">
        <f t="shared" si="13"/>
        <v>-0.15834708367201877</v>
      </c>
    </row>
    <row r="65" spans="1:25" s="312" customFormat="1" ht="18.75" customHeight="1">
      <c r="A65" s="327" t="s">
        <v>203</v>
      </c>
      <c r="B65" s="325">
        <v>36.866</v>
      </c>
      <c r="C65" s="322">
        <v>16.314</v>
      </c>
      <c r="D65" s="321">
        <v>0</v>
      </c>
      <c r="E65" s="322">
        <v>0</v>
      </c>
      <c r="F65" s="321">
        <f t="shared" si="8"/>
        <v>53.18</v>
      </c>
      <c r="G65" s="324">
        <f t="shared" si="9"/>
        <v>0.0011038417657981124</v>
      </c>
      <c r="H65" s="325">
        <v>15.314</v>
      </c>
      <c r="I65" s="322">
        <v>6.175999999999999</v>
      </c>
      <c r="J65" s="321">
        <v>0</v>
      </c>
      <c r="K65" s="322">
        <v>0</v>
      </c>
      <c r="L65" s="321">
        <f t="shared" si="14"/>
        <v>21.49</v>
      </c>
      <c r="M65" s="326">
        <f t="shared" si="15"/>
        <v>1.4746393671475104</v>
      </c>
      <c r="N65" s="325">
        <v>252.357</v>
      </c>
      <c r="O65" s="322">
        <v>92.08500000000001</v>
      </c>
      <c r="P65" s="321">
        <v>0</v>
      </c>
      <c r="Q65" s="322">
        <v>0</v>
      </c>
      <c r="R65" s="321">
        <f t="shared" si="10"/>
        <v>344.442</v>
      </c>
      <c r="S65" s="324">
        <f t="shared" si="11"/>
        <v>0.0014434067910286009</v>
      </c>
      <c r="T65" s="323">
        <v>67.09500000000001</v>
      </c>
      <c r="U65" s="322">
        <v>40.894999999999996</v>
      </c>
      <c r="V65" s="321">
        <v>0</v>
      </c>
      <c r="W65" s="322">
        <v>0</v>
      </c>
      <c r="X65" s="321">
        <f t="shared" si="12"/>
        <v>107.99000000000001</v>
      </c>
      <c r="Y65" s="320">
        <f t="shared" si="13"/>
        <v>2.1895731086211683</v>
      </c>
    </row>
    <row r="66" spans="1:25" s="312" customFormat="1" ht="18.75" customHeight="1" thickBot="1">
      <c r="A66" s="327" t="s">
        <v>120</v>
      </c>
      <c r="B66" s="325">
        <v>24.758</v>
      </c>
      <c r="C66" s="322">
        <v>10.648</v>
      </c>
      <c r="D66" s="321">
        <v>0.045</v>
      </c>
      <c r="E66" s="322">
        <v>33.893</v>
      </c>
      <c r="F66" s="321">
        <f t="shared" si="8"/>
        <v>69.344</v>
      </c>
      <c r="G66" s="324">
        <f t="shared" si="9"/>
        <v>0.0014393532043532212</v>
      </c>
      <c r="H66" s="325">
        <v>383.455</v>
      </c>
      <c r="I66" s="322">
        <v>12.644</v>
      </c>
      <c r="J66" s="321">
        <v>0.25</v>
      </c>
      <c r="K66" s="322">
        <v>0.25</v>
      </c>
      <c r="L66" s="321">
        <f t="shared" si="14"/>
        <v>396.599</v>
      </c>
      <c r="M66" s="326">
        <f t="shared" si="15"/>
        <v>-0.8251533664986548</v>
      </c>
      <c r="N66" s="325">
        <v>182.28099999999998</v>
      </c>
      <c r="O66" s="322">
        <v>50.315000000000005</v>
      </c>
      <c r="P66" s="321">
        <v>611.3420000000001</v>
      </c>
      <c r="Q66" s="322">
        <v>53.999</v>
      </c>
      <c r="R66" s="321">
        <f t="shared" si="10"/>
        <v>897.9370000000001</v>
      </c>
      <c r="S66" s="324">
        <f t="shared" si="11"/>
        <v>0.0037628638891768398</v>
      </c>
      <c r="T66" s="323">
        <v>1527.524</v>
      </c>
      <c r="U66" s="322">
        <v>52.811</v>
      </c>
      <c r="V66" s="321">
        <v>1.55</v>
      </c>
      <c r="W66" s="322">
        <v>84.32000000000001</v>
      </c>
      <c r="X66" s="321">
        <f t="shared" si="12"/>
        <v>1666.2049999999997</v>
      </c>
      <c r="Y66" s="320">
        <f t="shared" si="13"/>
        <v>-0.461088521520461</v>
      </c>
    </row>
    <row r="67" spans="1:25" s="328" customFormat="1" ht="18.75" customHeight="1">
      <c r="A67" s="335" t="s">
        <v>60</v>
      </c>
      <c r="B67" s="332">
        <f>SUM(B68:B71)</f>
        <v>626.408</v>
      </c>
      <c r="C67" s="331">
        <f>SUM(C68:C71)</f>
        <v>148.436</v>
      </c>
      <c r="D67" s="330">
        <f>SUM(D68:D71)</f>
        <v>29.554</v>
      </c>
      <c r="E67" s="331">
        <f>SUM(E68:E71)</f>
        <v>3.343</v>
      </c>
      <c r="F67" s="330">
        <f t="shared" si="8"/>
        <v>807.741</v>
      </c>
      <c r="G67" s="333">
        <f t="shared" si="9"/>
        <v>0.016766044598486896</v>
      </c>
      <c r="H67" s="332">
        <f>SUM(H68:H71)</f>
        <v>708.494</v>
      </c>
      <c r="I67" s="331">
        <f>SUM(I68:I71)</f>
        <v>622.255</v>
      </c>
      <c r="J67" s="330">
        <f>SUM(J68:J71)</f>
        <v>79.53500000000001</v>
      </c>
      <c r="K67" s="331">
        <f>SUM(K68:K71)</f>
        <v>5.731</v>
      </c>
      <c r="L67" s="330">
        <f t="shared" si="14"/>
        <v>1416.015</v>
      </c>
      <c r="M67" s="334">
        <f t="shared" si="15"/>
        <v>-0.42956748339530304</v>
      </c>
      <c r="N67" s="332">
        <f>SUM(N68:N71)</f>
        <v>3479.4469999999997</v>
      </c>
      <c r="O67" s="331">
        <f>SUM(O68:O71)</f>
        <v>757.135</v>
      </c>
      <c r="P67" s="330">
        <f>SUM(P68:P71)</f>
        <v>98.377</v>
      </c>
      <c r="Q67" s="331">
        <f>SUM(Q68:Q71)</f>
        <v>39.847</v>
      </c>
      <c r="R67" s="330">
        <f t="shared" si="10"/>
        <v>4374.806</v>
      </c>
      <c r="S67" s="333">
        <f t="shared" si="11"/>
        <v>0.018332911462111672</v>
      </c>
      <c r="T67" s="332">
        <f>SUM(T68:T71)</f>
        <v>3662.76</v>
      </c>
      <c r="U67" s="331">
        <f>SUM(U68:U71)</f>
        <v>2277.7380000000003</v>
      </c>
      <c r="V67" s="330">
        <f>SUM(V68:V71)</f>
        <v>362.95599999999996</v>
      </c>
      <c r="W67" s="331">
        <f>SUM(W68:W71)</f>
        <v>26.575999999999997</v>
      </c>
      <c r="X67" s="330">
        <f t="shared" si="12"/>
        <v>6330.030000000001</v>
      </c>
      <c r="Y67" s="329">
        <f t="shared" si="13"/>
        <v>-0.30888068460970974</v>
      </c>
    </row>
    <row r="68" spans="1:25" ht="18.75" customHeight="1">
      <c r="A68" s="327" t="s">
        <v>122</v>
      </c>
      <c r="B68" s="325">
        <v>260.91</v>
      </c>
      <c r="C68" s="322">
        <v>100.40899999999999</v>
      </c>
      <c r="D68" s="321">
        <v>0</v>
      </c>
      <c r="E68" s="322">
        <v>0</v>
      </c>
      <c r="F68" s="321">
        <f t="shared" si="8"/>
        <v>361.319</v>
      </c>
      <c r="G68" s="324">
        <f t="shared" si="9"/>
        <v>0.007499793211290112</v>
      </c>
      <c r="H68" s="325">
        <v>349.80800000000005</v>
      </c>
      <c r="I68" s="322">
        <v>50.30199999999999</v>
      </c>
      <c r="J68" s="321"/>
      <c r="K68" s="322"/>
      <c r="L68" s="321">
        <f t="shared" si="14"/>
        <v>400.11</v>
      </c>
      <c r="M68" s="326">
        <f t="shared" si="15"/>
        <v>-0.09695083851940711</v>
      </c>
      <c r="N68" s="325">
        <v>1985.119</v>
      </c>
      <c r="O68" s="322">
        <v>480.69100000000003</v>
      </c>
      <c r="P68" s="321"/>
      <c r="Q68" s="322"/>
      <c r="R68" s="321">
        <f t="shared" si="10"/>
        <v>2465.81</v>
      </c>
      <c r="S68" s="324">
        <f t="shared" si="11"/>
        <v>0.0103331385237173</v>
      </c>
      <c r="T68" s="323">
        <v>2037.46</v>
      </c>
      <c r="U68" s="322">
        <v>212.321</v>
      </c>
      <c r="V68" s="321"/>
      <c r="W68" s="322"/>
      <c r="X68" s="321">
        <f t="shared" si="12"/>
        <v>2249.781</v>
      </c>
      <c r="Y68" s="320">
        <f t="shared" si="13"/>
        <v>0.09602223505310081</v>
      </c>
    </row>
    <row r="69" spans="1:25" ht="18.75" customHeight="1">
      <c r="A69" s="327" t="s">
        <v>124</v>
      </c>
      <c r="B69" s="325">
        <v>219.149</v>
      </c>
      <c r="C69" s="322">
        <v>26.799</v>
      </c>
      <c r="D69" s="321">
        <v>0</v>
      </c>
      <c r="E69" s="322">
        <v>0</v>
      </c>
      <c r="F69" s="321">
        <f t="shared" si="8"/>
        <v>245.948</v>
      </c>
      <c r="G69" s="324">
        <f t="shared" si="9"/>
        <v>0.0051050709780841325</v>
      </c>
      <c r="H69" s="325"/>
      <c r="I69" s="322"/>
      <c r="J69" s="321"/>
      <c r="K69" s="322"/>
      <c r="L69" s="321">
        <f t="shared" si="14"/>
        <v>0</v>
      </c>
      <c r="M69" s="326" t="str">
        <f t="shared" si="15"/>
        <v>         /0</v>
      </c>
      <c r="N69" s="325">
        <v>462.049</v>
      </c>
      <c r="O69" s="322">
        <v>72.021</v>
      </c>
      <c r="P69" s="321"/>
      <c r="Q69" s="322"/>
      <c r="R69" s="321">
        <f t="shared" si="10"/>
        <v>534.0699999999999</v>
      </c>
      <c r="S69" s="324">
        <f t="shared" si="11"/>
        <v>0.0022380553616708904</v>
      </c>
      <c r="T69" s="323"/>
      <c r="U69" s="322"/>
      <c r="V69" s="321"/>
      <c r="W69" s="322"/>
      <c r="X69" s="321">
        <f t="shared" si="12"/>
        <v>0</v>
      </c>
      <c r="Y69" s="320" t="str">
        <f t="shared" si="13"/>
        <v>         /0</v>
      </c>
    </row>
    <row r="70" spans="1:25" ht="18.75" customHeight="1">
      <c r="A70" s="327" t="s">
        <v>123</v>
      </c>
      <c r="B70" s="325">
        <v>100.871</v>
      </c>
      <c r="C70" s="322">
        <v>0</v>
      </c>
      <c r="D70" s="321">
        <v>0</v>
      </c>
      <c r="E70" s="322">
        <v>0</v>
      </c>
      <c r="F70" s="321">
        <f t="shared" si="8"/>
        <v>100.871</v>
      </c>
      <c r="G70" s="324">
        <f t="shared" si="9"/>
        <v>0.002093749957837935</v>
      </c>
      <c r="H70" s="325">
        <v>106.442</v>
      </c>
      <c r="I70" s="322">
        <v>18.706</v>
      </c>
      <c r="J70" s="321"/>
      <c r="K70" s="322"/>
      <c r="L70" s="321">
        <f t="shared" si="14"/>
        <v>125.148</v>
      </c>
      <c r="M70" s="326">
        <f t="shared" si="15"/>
        <v>-0.19398632019688689</v>
      </c>
      <c r="N70" s="325">
        <v>523.265</v>
      </c>
      <c r="O70" s="322">
        <v>0</v>
      </c>
      <c r="P70" s="321"/>
      <c r="Q70" s="322"/>
      <c r="R70" s="321">
        <f t="shared" si="10"/>
        <v>523.265</v>
      </c>
      <c r="S70" s="324">
        <f t="shared" si="11"/>
        <v>0.0021927763005312384</v>
      </c>
      <c r="T70" s="323">
        <v>586.465</v>
      </c>
      <c r="U70" s="322">
        <v>22.847</v>
      </c>
      <c r="V70" s="321"/>
      <c r="W70" s="322"/>
      <c r="X70" s="321">
        <f t="shared" si="12"/>
        <v>609.312</v>
      </c>
      <c r="Y70" s="320">
        <f t="shared" si="13"/>
        <v>-0.14121993330182248</v>
      </c>
    </row>
    <row r="71" spans="1:25" ht="18.75" customHeight="1" thickBot="1">
      <c r="A71" s="327" t="s">
        <v>120</v>
      </c>
      <c r="B71" s="325">
        <v>45.478</v>
      </c>
      <c r="C71" s="322">
        <v>21.228</v>
      </c>
      <c r="D71" s="321">
        <v>29.554</v>
      </c>
      <c r="E71" s="322">
        <v>3.343</v>
      </c>
      <c r="F71" s="321">
        <f t="shared" si="8"/>
        <v>99.60300000000001</v>
      </c>
      <c r="G71" s="324">
        <f t="shared" si="9"/>
        <v>0.0020674304512747163</v>
      </c>
      <c r="H71" s="325">
        <v>252.244</v>
      </c>
      <c r="I71" s="322">
        <v>553.247</v>
      </c>
      <c r="J71" s="321">
        <v>79.53500000000001</v>
      </c>
      <c r="K71" s="322">
        <v>5.731</v>
      </c>
      <c r="L71" s="321">
        <f t="shared" si="14"/>
        <v>890.757</v>
      </c>
      <c r="M71" s="326">
        <f t="shared" si="15"/>
        <v>-0.8881816252917463</v>
      </c>
      <c r="N71" s="325">
        <v>509.01399999999995</v>
      </c>
      <c r="O71" s="322">
        <v>204.423</v>
      </c>
      <c r="P71" s="321">
        <v>98.377</v>
      </c>
      <c r="Q71" s="322">
        <v>39.847</v>
      </c>
      <c r="R71" s="321">
        <f t="shared" si="10"/>
        <v>851.6609999999998</v>
      </c>
      <c r="S71" s="324">
        <f t="shared" si="11"/>
        <v>0.0035689412761922444</v>
      </c>
      <c r="T71" s="323">
        <v>1038.8350000000003</v>
      </c>
      <c r="U71" s="322">
        <v>2042.5700000000002</v>
      </c>
      <c r="V71" s="321">
        <v>362.95599999999996</v>
      </c>
      <c r="W71" s="322">
        <v>26.575999999999997</v>
      </c>
      <c r="X71" s="321">
        <f t="shared" si="12"/>
        <v>3470.937000000001</v>
      </c>
      <c r="Y71" s="320">
        <f t="shared" si="13"/>
        <v>-0.7546308100665614</v>
      </c>
    </row>
    <row r="72" spans="1:25" s="433" customFormat="1" ht="18.75" customHeight="1" thickBot="1">
      <c r="A72" s="440" t="s">
        <v>59</v>
      </c>
      <c r="B72" s="437">
        <v>40.211000000000006</v>
      </c>
      <c r="C72" s="436">
        <v>4.114</v>
      </c>
      <c r="D72" s="435">
        <v>3.8449999999999998</v>
      </c>
      <c r="E72" s="436">
        <v>0</v>
      </c>
      <c r="F72" s="435">
        <f>SUM(B72:E72)</f>
        <v>48.17</v>
      </c>
      <c r="G72" s="438">
        <f>F72/$F$9</f>
        <v>0.0009998506554812915</v>
      </c>
      <c r="H72" s="437">
        <v>49.203</v>
      </c>
      <c r="I72" s="436">
        <v>1.3050000000000002</v>
      </c>
      <c r="J72" s="435">
        <v>0</v>
      </c>
      <c r="K72" s="436">
        <v>0</v>
      </c>
      <c r="L72" s="435">
        <f t="shared" si="14"/>
        <v>50.508</v>
      </c>
      <c r="M72" s="439">
        <f t="shared" si="15"/>
        <v>-0.04628969668171379</v>
      </c>
      <c r="N72" s="437">
        <v>268.52700000000004</v>
      </c>
      <c r="O72" s="436">
        <v>8.808</v>
      </c>
      <c r="P72" s="435">
        <v>3.8449999999999998</v>
      </c>
      <c r="Q72" s="436">
        <v>0.16999999999999998</v>
      </c>
      <c r="R72" s="435">
        <f>SUM(N72:Q72)</f>
        <v>281.3500000000001</v>
      </c>
      <c r="S72" s="438">
        <f>R72/$R$9</f>
        <v>0.0011790156271764098</v>
      </c>
      <c r="T72" s="437">
        <v>239.84699999999995</v>
      </c>
      <c r="U72" s="436">
        <v>47.216</v>
      </c>
      <c r="V72" s="435">
        <v>0</v>
      </c>
      <c r="W72" s="436">
        <v>11.767</v>
      </c>
      <c r="X72" s="435">
        <f>SUM(T72:W72)</f>
        <v>298.8299999999999</v>
      </c>
      <c r="Y72" s="434">
        <f>IF(ISERROR(R72/X72-1),"         /0",IF(R72/X72&gt;5,"  *  ",(R72/X72-1)))</f>
        <v>-0.058494796372518976</v>
      </c>
    </row>
    <row r="73" ht="15" thickTop="1">
      <c r="A73" s="207" t="s">
        <v>44</v>
      </c>
    </row>
    <row r="74" ht="14.25">
      <c r="A74" s="207" t="s">
        <v>58</v>
      </c>
    </row>
    <row r="75" ht="14.25">
      <c r="A75" s="214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3:Y65536 M73:M65536 Y3 M3 M5:M8 Y5:Y8">
    <cfRule type="cellIs" priority="1" dxfId="68" operator="lessThan" stopIfTrue="1">
      <formula>0</formula>
    </cfRule>
  </conditionalFormatting>
  <conditionalFormatting sqref="Y9:Y72 M9:M72">
    <cfRule type="cellIs" priority="2" dxfId="68" operator="lessThan" stopIfTrue="1">
      <formula>0</formula>
    </cfRule>
    <cfRule type="cellIs" priority="3" dxfId="7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73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421875" style="214" customWidth="1"/>
    <col min="2" max="2" width="38.140625" style="214" customWidth="1"/>
    <col min="3" max="3" width="12.421875" style="214" customWidth="1"/>
    <col min="4" max="4" width="12.421875" style="214" bestFit="1" customWidth="1"/>
    <col min="5" max="5" width="8.57421875" style="214" bestFit="1" customWidth="1"/>
    <col min="6" max="6" width="10.57421875" style="214" bestFit="1" customWidth="1"/>
    <col min="7" max="7" width="11.7109375" style="214" customWidth="1"/>
    <col min="8" max="8" width="10.421875" style="214" customWidth="1"/>
    <col min="9" max="10" width="11.57421875" style="214" bestFit="1" customWidth="1"/>
    <col min="11" max="11" width="9.00390625" style="214" bestFit="1" customWidth="1"/>
    <col min="12" max="12" width="10.57421875" style="214" bestFit="1" customWidth="1"/>
    <col min="13" max="13" width="11.57421875" style="214" bestFit="1" customWidth="1"/>
    <col min="14" max="14" width="9.421875" style="214" customWidth="1"/>
    <col min="15" max="15" width="11.57421875" style="214" bestFit="1" customWidth="1"/>
    <col min="16" max="16" width="12.421875" style="214" bestFit="1" customWidth="1"/>
    <col min="17" max="17" width="9.421875" style="214" customWidth="1"/>
    <col min="18" max="18" width="10.57421875" style="214" bestFit="1" customWidth="1"/>
    <col min="19" max="19" width="13.00390625" style="214" bestFit="1" customWidth="1"/>
    <col min="20" max="20" width="10.140625" style="214" customWidth="1"/>
    <col min="21" max="22" width="11.57421875" style="214" bestFit="1" customWidth="1"/>
    <col min="23" max="23" width="10.28125" style="214" customWidth="1"/>
    <col min="24" max="24" width="10.8515625" style="214" bestFit="1" customWidth="1"/>
    <col min="25" max="25" width="13.00390625" style="214" bestFit="1" customWidth="1"/>
    <col min="26" max="26" width="9.8515625" style="214" bestFit="1" customWidth="1"/>
    <col min="27" max="16384" width="8.00390625" style="214" customWidth="1"/>
  </cols>
  <sheetData>
    <row r="1" spans="25:26" ht="21" thickBot="1">
      <c r="Y1" s="700" t="s">
        <v>28</v>
      </c>
      <c r="Z1" s="701"/>
    </row>
    <row r="2" ht="9.75" customHeight="1" thickBot="1"/>
    <row r="3" spans="1:26" ht="24.75" customHeight="1" thickTop="1">
      <c r="A3" s="591" t="s">
        <v>129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3"/>
    </row>
    <row r="4" spans="1:26" ht="21" customHeight="1" thickBot="1">
      <c r="A4" s="605" t="s">
        <v>46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7"/>
    </row>
    <row r="5" spans="1:26" s="260" customFormat="1" ht="19.5" customHeight="1" thickBot="1" thickTop="1">
      <c r="A5" s="690" t="s">
        <v>130</v>
      </c>
      <c r="B5" s="690" t="s">
        <v>131</v>
      </c>
      <c r="C5" s="612" t="s">
        <v>37</v>
      </c>
      <c r="D5" s="613"/>
      <c r="E5" s="613"/>
      <c r="F5" s="613"/>
      <c r="G5" s="613"/>
      <c r="H5" s="613"/>
      <c r="I5" s="613"/>
      <c r="J5" s="613"/>
      <c r="K5" s="614"/>
      <c r="L5" s="614"/>
      <c r="M5" s="614"/>
      <c r="N5" s="615"/>
      <c r="O5" s="616" t="s">
        <v>36</v>
      </c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5"/>
    </row>
    <row r="6" spans="1:26" s="259" customFormat="1" ht="26.25" customHeight="1" thickBot="1">
      <c r="A6" s="691"/>
      <c r="B6" s="691"/>
      <c r="C6" s="601" t="s">
        <v>162</v>
      </c>
      <c r="D6" s="602"/>
      <c r="E6" s="602"/>
      <c r="F6" s="602"/>
      <c r="G6" s="603"/>
      <c r="H6" s="598" t="s">
        <v>35</v>
      </c>
      <c r="I6" s="601" t="s">
        <v>163</v>
      </c>
      <c r="J6" s="602"/>
      <c r="K6" s="602"/>
      <c r="L6" s="602"/>
      <c r="M6" s="603"/>
      <c r="N6" s="598" t="s">
        <v>34</v>
      </c>
      <c r="O6" s="608" t="s">
        <v>164</v>
      </c>
      <c r="P6" s="602"/>
      <c r="Q6" s="602"/>
      <c r="R6" s="602"/>
      <c r="S6" s="602"/>
      <c r="T6" s="598" t="s">
        <v>35</v>
      </c>
      <c r="U6" s="609" t="s">
        <v>165</v>
      </c>
      <c r="V6" s="610"/>
      <c r="W6" s="610"/>
      <c r="X6" s="610"/>
      <c r="Y6" s="611"/>
      <c r="Z6" s="598" t="s">
        <v>34</v>
      </c>
    </row>
    <row r="7" spans="1:26" s="254" customFormat="1" ht="26.25" customHeight="1">
      <c r="A7" s="692"/>
      <c r="B7" s="692"/>
      <c r="C7" s="581" t="s">
        <v>22</v>
      </c>
      <c r="D7" s="582"/>
      <c r="E7" s="583" t="s">
        <v>21</v>
      </c>
      <c r="F7" s="584"/>
      <c r="G7" s="585" t="s">
        <v>17</v>
      </c>
      <c r="H7" s="599"/>
      <c r="I7" s="581" t="s">
        <v>22</v>
      </c>
      <c r="J7" s="582"/>
      <c r="K7" s="583" t="s">
        <v>21</v>
      </c>
      <c r="L7" s="584"/>
      <c r="M7" s="585" t="s">
        <v>17</v>
      </c>
      <c r="N7" s="599"/>
      <c r="O7" s="582" t="s">
        <v>22</v>
      </c>
      <c r="P7" s="582"/>
      <c r="Q7" s="587" t="s">
        <v>21</v>
      </c>
      <c r="R7" s="582"/>
      <c r="S7" s="585" t="s">
        <v>17</v>
      </c>
      <c r="T7" s="599"/>
      <c r="U7" s="588" t="s">
        <v>22</v>
      </c>
      <c r="V7" s="584"/>
      <c r="W7" s="583" t="s">
        <v>21</v>
      </c>
      <c r="X7" s="604"/>
      <c r="Y7" s="585" t="s">
        <v>17</v>
      </c>
      <c r="Z7" s="599"/>
    </row>
    <row r="8" spans="1:26" s="254" customFormat="1" ht="15.75" thickBot="1">
      <c r="A8" s="693"/>
      <c r="B8" s="693"/>
      <c r="C8" s="257" t="s">
        <v>19</v>
      </c>
      <c r="D8" s="255" t="s">
        <v>18</v>
      </c>
      <c r="E8" s="256" t="s">
        <v>19</v>
      </c>
      <c r="F8" s="255" t="s">
        <v>18</v>
      </c>
      <c r="G8" s="586"/>
      <c r="H8" s="600"/>
      <c r="I8" s="257" t="s">
        <v>19</v>
      </c>
      <c r="J8" s="255" t="s">
        <v>18</v>
      </c>
      <c r="K8" s="256" t="s">
        <v>19</v>
      </c>
      <c r="L8" s="255" t="s">
        <v>18</v>
      </c>
      <c r="M8" s="586"/>
      <c r="N8" s="600"/>
      <c r="O8" s="258" t="s">
        <v>19</v>
      </c>
      <c r="P8" s="255" t="s">
        <v>18</v>
      </c>
      <c r="Q8" s="256" t="s">
        <v>19</v>
      </c>
      <c r="R8" s="255" t="s">
        <v>18</v>
      </c>
      <c r="S8" s="586"/>
      <c r="T8" s="600"/>
      <c r="U8" s="257" t="s">
        <v>19</v>
      </c>
      <c r="V8" s="255" t="s">
        <v>18</v>
      </c>
      <c r="W8" s="256" t="s">
        <v>19</v>
      </c>
      <c r="X8" s="255" t="s">
        <v>18</v>
      </c>
      <c r="Y8" s="586"/>
      <c r="Z8" s="600"/>
    </row>
    <row r="9" spans="1:26" s="243" customFormat="1" ht="18" customHeight="1" thickBot="1" thickTop="1">
      <c r="A9" s="253" t="s">
        <v>24</v>
      </c>
      <c r="B9" s="492"/>
      <c r="C9" s="252">
        <f>SUM(C10:C70)</f>
        <v>1078032</v>
      </c>
      <c r="D9" s="246">
        <f>SUM(D10:D70)</f>
        <v>1078032</v>
      </c>
      <c r="E9" s="247">
        <f>SUM(E10:E70)</f>
        <v>52141</v>
      </c>
      <c r="F9" s="246">
        <f>SUM(F10:F70)</f>
        <v>52141</v>
      </c>
      <c r="G9" s="245">
        <f>SUM(C9:F9)</f>
        <v>2260346</v>
      </c>
      <c r="H9" s="249">
        <f>G9/$G$9</f>
        <v>1</v>
      </c>
      <c r="I9" s="248">
        <f>SUM(I10:I70)</f>
        <v>1057219</v>
      </c>
      <c r="J9" s="246">
        <f>SUM(J10:J70)</f>
        <v>1057219</v>
      </c>
      <c r="K9" s="247">
        <f>SUM(K10:K70)</f>
        <v>49821</v>
      </c>
      <c r="L9" s="246">
        <f>SUM(L10:L70)</f>
        <v>49821</v>
      </c>
      <c r="M9" s="245">
        <f>SUM(I9:L9)</f>
        <v>2214080</v>
      </c>
      <c r="N9" s="251">
        <f>IF(ISERROR(G9/M9-1),"         /0",(G9/M9-1))</f>
        <v>0.02089626391096977</v>
      </c>
      <c r="O9" s="250">
        <f>SUM(O10:O70)</f>
        <v>5344770</v>
      </c>
      <c r="P9" s="246">
        <f>SUM(P10:P70)</f>
        <v>5344770</v>
      </c>
      <c r="Q9" s="247">
        <f>SUM(Q10:Q70)</f>
        <v>318569</v>
      </c>
      <c r="R9" s="246">
        <f>SUM(R10:R70)</f>
        <v>318569</v>
      </c>
      <c r="S9" s="245">
        <f>SUM(O9:R9)</f>
        <v>11326678</v>
      </c>
      <c r="T9" s="249">
        <f>S9/$S$9</f>
        <v>1</v>
      </c>
      <c r="U9" s="248">
        <f>SUM(U10:U70)</f>
        <v>5096634</v>
      </c>
      <c r="V9" s="246">
        <f>SUM(V10:V70)</f>
        <v>5096634</v>
      </c>
      <c r="W9" s="247">
        <f>SUM(W10:W70)</f>
        <v>254517</v>
      </c>
      <c r="X9" s="246">
        <f>SUM(X10:X70)</f>
        <v>254517</v>
      </c>
      <c r="Y9" s="245">
        <f>SUM(U9:X9)</f>
        <v>10702302</v>
      </c>
      <c r="Z9" s="244">
        <f>IF(ISERROR(S9/Y9-1),"         /0",(S9/Y9-1))</f>
        <v>0.05834034584335224</v>
      </c>
    </row>
    <row r="10" spans="1:26" ht="18.75" customHeight="1" thickTop="1">
      <c r="A10" s="242" t="s">
        <v>376</v>
      </c>
      <c r="B10" s="493" t="s">
        <v>377</v>
      </c>
      <c r="C10" s="240">
        <v>409230</v>
      </c>
      <c r="D10" s="236">
        <v>432932</v>
      </c>
      <c r="E10" s="237">
        <v>12252</v>
      </c>
      <c r="F10" s="236">
        <v>11919</v>
      </c>
      <c r="G10" s="235">
        <f>SUM(C10:F10)</f>
        <v>866333</v>
      </c>
      <c r="H10" s="239">
        <f>G10/$G$9</f>
        <v>0.3832745075311479</v>
      </c>
      <c r="I10" s="238">
        <v>407844</v>
      </c>
      <c r="J10" s="236">
        <v>416271</v>
      </c>
      <c r="K10" s="237">
        <v>8114</v>
      </c>
      <c r="L10" s="236">
        <v>8713</v>
      </c>
      <c r="M10" s="235">
        <f>SUM(I10:L10)</f>
        <v>840942</v>
      </c>
      <c r="N10" s="241">
        <f>IF(ISERROR(G10/M10-1),"         /0",(G10/M10-1))</f>
        <v>0.030193521075175145</v>
      </c>
      <c r="O10" s="240">
        <v>1999868</v>
      </c>
      <c r="P10" s="236">
        <v>2141127</v>
      </c>
      <c r="Q10" s="237">
        <v>72929</v>
      </c>
      <c r="R10" s="236">
        <v>71071</v>
      </c>
      <c r="S10" s="235">
        <f>SUM(O10:R10)</f>
        <v>4284995</v>
      </c>
      <c r="T10" s="239">
        <f>S10/$S$9</f>
        <v>0.37830995107303306</v>
      </c>
      <c r="U10" s="238">
        <v>1908926</v>
      </c>
      <c r="V10" s="236">
        <v>2034844</v>
      </c>
      <c r="W10" s="237">
        <v>50250</v>
      </c>
      <c r="X10" s="236">
        <v>53441</v>
      </c>
      <c r="Y10" s="235">
        <f>SUM(U10:X10)</f>
        <v>4047461</v>
      </c>
      <c r="Z10" s="234">
        <f>IF(ISERROR(S10/Y10-1),"         /0",IF(S10/Y10&gt;5,"  *  ",(S10/Y10-1)))</f>
        <v>0.058687162149307914</v>
      </c>
    </row>
    <row r="11" spans="1:26" ht="18.75" customHeight="1">
      <c r="A11" s="233" t="s">
        <v>378</v>
      </c>
      <c r="B11" s="494" t="s">
        <v>379</v>
      </c>
      <c r="C11" s="231">
        <v>110062</v>
      </c>
      <c r="D11" s="227">
        <v>105518</v>
      </c>
      <c r="E11" s="228">
        <v>2446</v>
      </c>
      <c r="F11" s="227">
        <v>3470</v>
      </c>
      <c r="G11" s="226">
        <f>SUM(C11:F11)</f>
        <v>221496</v>
      </c>
      <c r="H11" s="230">
        <f>G11/$G$9</f>
        <v>0.0979920773191361</v>
      </c>
      <c r="I11" s="229">
        <v>99470</v>
      </c>
      <c r="J11" s="227">
        <v>101031</v>
      </c>
      <c r="K11" s="228">
        <v>2419</v>
      </c>
      <c r="L11" s="227">
        <v>2046</v>
      </c>
      <c r="M11" s="226">
        <f>SUM(I11:L11)</f>
        <v>204966</v>
      </c>
      <c r="N11" s="232">
        <f>IF(ISERROR(G11/M11-1),"         /0",(G11/M11-1))</f>
        <v>0.0806475220280436</v>
      </c>
      <c r="O11" s="231">
        <v>513122</v>
      </c>
      <c r="P11" s="227">
        <v>500550</v>
      </c>
      <c r="Q11" s="228">
        <v>12829</v>
      </c>
      <c r="R11" s="227">
        <v>14744</v>
      </c>
      <c r="S11" s="226">
        <f>SUM(O11:R11)</f>
        <v>1041245</v>
      </c>
      <c r="T11" s="230">
        <f>S11/$S$9</f>
        <v>0.09192854250822703</v>
      </c>
      <c r="U11" s="229">
        <v>462260</v>
      </c>
      <c r="V11" s="227">
        <v>460584</v>
      </c>
      <c r="W11" s="228">
        <v>10246</v>
      </c>
      <c r="X11" s="227">
        <v>10789</v>
      </c>
      <c r="Y11" s="226">
        <f>SUM(U11:X11)</f>
        <v>943879</v>
      </c>
      <c r="Z11" s="225">
        <f>IF(ISERROR(S11/Y11-1),"         /0",IF(S11/Y11&gt;5,"  *  ",(S11/Y11-1)))</f>
        <v>0.10315517137260177</v>
      </c>
    </row>
    <row r="12" spans="1:26" ht="18.75" customHeight="1">
      <c r="A12" s="233" t="s">
        <v>380</v>
      </c>
      <c r="B12" s="494" t="s">
        <v>381</v>
      </c>
      <c r="C12" s="231">
        <v>96820</v>
      </c>
      <c r="D12" s="227">
        <v>92652</v>
      </c>
      <c r="E12" s="228">
        <v>2045</v>
      </c>
      <c r="F12" s="227">
        <v>2220</v>
      </c>
      <c r="G12" s="226">
        <f>SUM(C12:F12)</f>
        <v>193737</v>
      </c>
      <c r="H12" s="230">
        <f>G12/$G$9</f>
        <v>0.08571121412385538</v>
      </c>
      <c r="I12" s="229">
        <v>99053</v>
      </c>
      <c r="J12" s="227">
        <v>98065</v>
      </c>
      <c r="K12" s="228">
        <v>2371</v>
      </c>
      <c r="L12" s="227">
        <v>2452</v>
      </c>
      <c r="M12" s="226">
        <f>SUM(I12:L12)</f>
        <v>201941</v>
      </c>
      <c r="N12" s="232">
        <f>IF(ISERROR(G12/M12-1),"         /0",(G12/M12-1))</f>
        <v>-0.040625727316394356</v>
      </c>
      <c r="O12" s="231">
        <v>475930</v>
      </c>
      <c r="P12" s="227">
        <v>453056</v>
      </c>
      <c r="Q12" s="228">
        <v>7871</v>
      </c>
      <c r="R12" s="227">
        <v>11640</v>
      </c>
      <c r="S12" s="226">
        <f>SUM(O12:R12)</f>
        <v>948497</v>
      </c>
      <c r="T12" s="230">
        <f>S12/$S$9</f>
        <v>0.08374008689926561</v>
      </c>
      <c r="U12" s="229">
        <v>468704</v>
      </c>
      <c r="V12" s="227">
        <v>447553</v>
      </c>
      <c r="W12" s="228">
        <v>9264</v>
      </c>
      <c r="X12" s="227">
        <v>11062</v>
      </c>
      <c r="Y12" s="226">
        <f>SUM(U12:X12)</f>
        <v>936583</v>
      </c>
      <c r="Z12" s="225">
        <f>IF(ISERROR(S12/Y12-1),"         /0",IF(S12/Y12&gt;5,"  *  ",(S12/Y12-1)))</f>
        <v>0.012720709216374804</v>
      </c>
    </row>
    <row r="13" spans="1:26" ht="18.75" customHeight="1">
      <c r="A13" s="233" t="s">
        <v>382</v>
      </c>
      <c r="B13" s="494" t="s">
        <v>383</v>
      </c>
      <c r="C13" s="231">
        <v>72664</v>
      </c>
      <c r="D13" s="227">
        <v>68604</v>
      </c>
      <c r="E13" s="228">
        <v>479</v>
      </c>
      <c r="F13" s="227">
        <v>395</v>
      </c>
      <c r="G13" s="226">
        <f>SUM(C13:F13)</f>
        <v>142142</v>
      </c>
      <c r="H13" s="230">
        <f>G13/$G$9</f>
        <v>0.06288506272933436</v>
      </c>
      <c r="I13" s="229">
        <v>60266</v>
      </c>
      <c r="J13" s="227">
        <v>57858</v>
      </c>
      <c r="K13" s="228">
        <v>605</v>
      </c>
      <c r="L13" s="227">
        <v>512</v>
      </c>
      <c r="M13" s="226">
        <f>SUM(I13:L13)</f>
        <v>119241</v>
      </c>
      <c r="N13" s="232">
        <f>IF(ISERROR(G13/M13-1),"         /0",(G13/M13-1))</f>
        <v>0.1920564235455926</v>
      </c>
      <c r="O13" s="231">
        <v>362814</v>
      </c>
      <c r="P13" s="227">
        <v>341937</v>
      </c>
      <c r="Q13" s="228">
        <v>5012</v>
      </c>
      <c r="R13" s="227">
        <v>4491</v>
      </c>
      <c r="S13" s="226">
        <f>SUM(O13:R13)</f>
        <v>714254</v>
      </c>
      <c r="T13" s="230">
        <f>S13/$S$9</f>
        <v>0.06305944249496631</v>
      </c>
      <c r="U13" s="229">
        <v>321814</v>
      </c>
      <c r="V13" s="227">
        <v>298766</v>
      </c>
      <c r="W13" s="228">
        <v>7350</v>
      </c>
      <c r="X13" s="227">
        <v>5507</v>
      </c>
      <c r="Y13" s="226">
        <f>SUM(U13:X13)</f>
        <v>633437</v>
      </c>
      <c r="Z13" s="225">
        <f>IF(ISERROR(S13/Y13-1),"         /0",IF(S13/Y13&gt;5,"  *  ",(S13/Y13-1)))</f>
        <v>0.12758490583909676</v>
      </c>
    </row>
    <row r="14" spans="1:26" ht="18.75" customHeight="1">
      <c r="A14" s="233" t="s">
        <v>384</v>
      </c>
      <c r="B14" s="494" t="s">
        <v>385</v>
      </c>
      <c r="C14" s="231">
        <v>51545</v>
      </c>
      <c r="D14" s="227">
        <v>48304</v>
      </c>
      <c r="E14" s="228">
        <v>1556</v>
      </c>
      <c r="F14" s="227">
        <v>1442</v>
      </c>
      <c r="G14" s="226">
        <f aca="true" t="shared" si="0" ref="G14:G59">SUM(C14:F14)</f>
        <v>102847</v>
      </c>
      <c r="H14" s="230">
        <f aca="true" t="shared" si="1" ref="H14:H59">G14/$G$9</f>
        <v>0.04550055610955137</v>
      </c>
      <c r="I14" s="229">
        <v>51841</v>
      </c>
      <c r="J14" s="227">
        <v>50515</v>
      </c>
      <c r="K14" s="228">
        <v>3571</v>
      </c>
      <c r="L14" s="227">
        <v>2944</v>
      </c>
      <c r="M14" s="226">
        <f aca="true" t="shared" si="2" ref="M14:M59">SUM(I14:L14)</f>
        <v>108871</v>
      </c>
      <c r="N14" s="232">
        <f aca="true" t="shared" si="3" ref="N14:N59">IF(ISERROR(G14/M14-1),"         /0",(G14/M14-1))</f>
        <v>-0.0553315391610254</v>
      </c>
      <c r="O14" s="231">
        <v>265594</v>
      </c>
      <c r="P14" s="227">
        <v>246968</v>
      </c>
      <c r="Q14" s="228">
        <v>14261</v>
      </c>
      <c r="R14" s="227">
        <v>13565</v>
      </c>
      <c r="S14" s="226">
        <f aca="true" t="shared" si="4" ref="S14:S59">SUM(O14:R14)</f>
        <v>540388</v>
      </c>
      <c r="T14" s="230">
        <f aca="true" t="shared" si="5" ref="T14:T59">S14/$S$9</f>
        <v>0.04770931070875326</v>
      </c>
      <c r="U14" s="229">
        <v>265668</v>
      </c>
      <c r="V14" s="227">
        <v>247488</v>
      </c>
      <c r="W14" s="228">
        <v>17193</v>
      </c>
      <c r="X14" s="227">
        <v>14249</v>
      </c>
      <c r="Y14" s="226">
        <f aca="true" t="shared" si="6" ref="Y14:Y59">SUM(U14:X14)</f>
        <v>544598</v>
      </c>
      <c r="Z14" s="225">
        <f aca="true" t="shared" si="7" ref="Z14:Z59">IF(ISERROR(S14/Y14-1),"         /0",IF(S14/Y14&gt;5,"  *  ",(S14/Y14-1)))</f>
        <v>-0.007730472752378814</v>
      </c>
    </row>
    <row r="15" spans="1:26" ht="18.75" customHeight="1">
      <c r="A15" s="233" t="s">
        <v>386</v>
      </c>
      <c r="B15" s="494" t="s">
        <v>387</v>
      </c>
      <c r="C15" s="231">
        <v>42546</v>
      </c>
      <c r="D15" s="227">
        <v>45259</v>
      </c>
      <c r="E15" s="228">
        <v>1580</v>
      </c>
      <c r="F15" s="227">
        <v>1799</v>
      </c>
      <c r="G15" s="226">
        <f>SUM(C15:F15)</f>
        <v>91184</v>
      </c>
      <c r="H15" s="230">
        <f>G15/$G$9</f>
        <v>0.04034072659672457</v>
      </c>
      <c r="I15" s="229">
        <v>46496</v>
      </c>
      <c r="J15" s="227">
        <v>46574</v>
      </c>
      <c r="K15" s="228">
        <v>492</v>
      </c>
      <c r="L15" s="227">
        <v>573</v>
      </c>
      <c r="M15" s="226">
        <f>SUM(I15:L15)</f>
        <v>94135</v>
      </c>
      <c r="N15" s="232">
        <f>IF(ISERROR(G15/M15-1),"         /0",(G15/M15-1))</f>
        <v>-0.031348595102777876</v>
      </c>
      <c r="O15" s="231">
        <v>216981</v>
      </c>
      <c r="P15" s="227">
        <v>210554</v>
      </c>
      <c r="Q15" s="228">
        <v>9155</v>
      </c>
      <c r="R15" s="227">
        <v>9241</v>
      </c>
      <c r="S15" s="226">
        <f>SUM(O15:R15)</f>
        <v>445931</v>
      </c>
      <c r="T15" s="230">
        <f>S15/$S$9</f>
        <v>0.03936997237848555</v>
      </c>
      <c r="U15" s="229">
        <v>218543</v>
      </c>
      <c r="V15" s="227">
        <v>210898</v>
      </c>
      <c r="W15" s="228">
        <v>2094</v>
      </c>
      <c r="X15" s="227">
        <v>2571</v>
      </c>
      <c r="Y15" s="226">
        <f>SUM(U15:X15)</f>
        <v>434106</v>
      </c>
      <c r="Z15" s="225">
        <f>IF(ISERROR(S15/Y15-1),"         /0",IF(S15/Y15&gt;5,"  *  ",(S15/Y15-1)))</f>
        <v>0.0272398907179352</v>
      </c>
    </row>
    <row r="16" spans="1:26" ht="18.75" customHeight="1">
      <c r="A16" s="233" t="s">
        <v>388</v>
      </c>
      <c r="B16" s="494" t="s">
        <v>389</v>
      </c>
      <c r="C16" s="231">
        <v>31612</v>
      </c>
      <c r="D16" s="227">
        <v>31976</v>
      </c>
      <c r="E16" s="228">
        <v>716</v>
      </c>
      <c r="F16" s="227">
        <v>510</v>
      </c>
      <c r="G16" s="226">
        <f>SUM(C16:F16)</f>
        <v>64814</v>
      </c>
      <c r="H16" s="230">
        <f>G16/$G$9</f>
        <v>0.02867437109185939</v>
      </c>
      <c r="I16" s="229">
        <v>30215</v>
      </c>
      <c r="J16" s="227">
        <v>29223</v>
      </c>
      <c r="K16" s="228">
        <v>186</v>
      </c>
      <c r="L16" s="227">
        <v>203</v>
      </c>
      <c r="M16" s="226">
        <f>SUM(I16:L16)</f>
        <v>59827</v>
      </c>
      <c r="N16" s="232">
        <f>IF(ISERROR(G16/M16-1),"         /0",(G16/M16-1))</f>
        <v>0.0833570127200094</v>
      </c>
      <c r="O16" s="231">
        <v>151756</v>
      </c>
      <c r="P16" s="227">
        <v>148707</v>
      </c>
      <c r="Q16" s="228">
        <v>2412</v>
      </c>
      <c r="R16" s="227">
        <v>2241</v>
      </c>
      <c r="S16" s="226">
        <f>SUM(O16:R16)</f>
        <v>305116</v>
      </c>
      <c r="T16" s="230">
        <f>S16/$S$9</f>
        <v>0.0269378188379682</v>
      </c>
      <c r="U16" s="229">
        <v>149231</v>
      </c>
      <c r="V16" s="227">
        <v>142008</v>
      </c>
      <c r="W16" s="228">
        <v>851</v>
      </c>
      <c r="X16" s="227">
        <v>1235</v>
      </c>
      <c r="Y16" s="226">
        <f>SUM(U16:X16)</f>
        <v>293325</v>
      </c>
      <c r="Z16" s="225">
        <f>IF(ISERROR(S16/Y16-1),"         /0",IF(S16/Y16&gt;5,"  *  ",(S16/Y16-1)))</f>
        <v>0.04019773289013884</v>
      </c>
    </row>
    <row r="17" spans="1:26" ht="18.75" customHeight="1">
      <c r="A17" s="233" t="s">
        <v>390</v>
      </c>
      <c r="B17" s="494" t="s">
        <v>391</v>
      </c>
      <c r="C17" s="231">
        <v>32218</v>
      </c>
      <c r="D17" s="227">
        <v>31496</v>
      </c>
      <c r="E17" s="228">
        <v>496</v>
      </c>
      <c r="F17" s="227">
        <v>598</v>
      </c>
      <c r="G17" s="226">
        <f>SUM(C17:F17)</f>
        <v>64808</v>
      </c>
      <c r="H17" s="230">
        <f>G17/$G$9</f>
        <v>0.028671716630993663</v>
      </c>
      <c r="I17" s="229">
        <v>36328</v>
      </c>
      <c r="J17" s="227">
        <v>37003</v>
      </c>
      <c r="K17" s="228">
        <v>774</v>
      </c>
      <c r="L17" s="227">
        <v>744</v>
      </c>
      <c r="M17" s="226">
        <f>SUM(I17:L17)</f>
        <v>74849</v>
      </c>
      <c r="N17" s="232">
        <f>IF(ISERROR(G17/M17-1),"         /0",(G17/M17-1))</f>
        <v>-0.13415008884554236</v>
      </c>
      <c r="O17" s="231">
        <v>172473</v>
      </c>
      <c r="P17" s="227">
        <v>175726</v>
      </c>
      <c r="Q17" s="228">
        <v>4486</v>
      </c>
      <c r="R17" s="227">
        <v>5352</v>
      </c>
      <c r="S17" s="226">
        <f>SUM(O17:R17)</f>
        <v>358037</v>
      </c>
      <c r="T17" s="230">
        <f>S17/$S$9</f>
        <v>0.031610062544375324</v>
      </c>
      <c r="U17" s="229">
        <v>178095</v>
      </c>
      <c r="V17" s="227">
        <v>187015</v>
      </c>
      <c r="W17" s="228">
        <v>4863</v>
      </c>
      <c r="X17" s="227">
        <v>4995</v>
      </c>
      <c r="Y17" s="226">
        <f>SUM(U17:X17)</f>
        <v>374968</v>
      </c>
      <c r="Z17" s="225">
        <f>IF(ISERROR(S17/Y17-1),"         /0",IF(S17/Y17&gt;5,"  *  ",(S17/Y17-1)))</f>
        <v>-0.04515318640523991</v>
      </c>
    </row>
    <row r="18" spans="1:26" ht="18.75" customHeight="1">
      <c r="A18" s="233" t="s">
        <v>392</v>
      </c>
      <c r="B18" s="494" t="s">
        <v>393</v>
      </c>
      <c r="C18" s="231">
        <v>31291</v>
      </c>
      <c r="D18" s="227">
        <v>29645</v>
      </c>
      <c r="E18" s="228">
        <v>213</v>
      </c>
      <c r="F18" s="227">
        <v>188</v>
      </c>
      <c r="G18" s="226">
        <f>SUM(C18:F18)</f>
        <v>61337</v>
      </c>
      <c r="H18" s="230">
        <f>G18/$G$9</f>
        <v>0.027136111020171248</v>
      </c>
      <c r="I18" s="229">
        <v>30874</v>
      </c>
      <c r="J18" s="227">
        <v>28652</v>
      </c>
      <c r="K18" s="228">
        <v>407</v>
      </c>
      <c r="L18" s="227">
        <v>325</v>
      </c>
      <c r="M18" s="226">
        <f>SUM(I18:L18)</f>
        <v>60258</v>
      </c>
      <c r="N18" s="232">
        <f>IF(ISERROR(G18/M18-1),"         /0",(G18/M18-1))</f>
        <v>0.017906336088154173</v>
      </c>
      <c r="O18" s="231">
        <v>165852</v>
      </c>
      <c r="P18" s="227">
        <v>157248</v>
      </c>
      <c r="Q18" s="228">
        <v>7836</v>
      </c>
      <c r="R18" s="227">
        <v>6123</v>
      </c>
      <c r="S18" s="226">
        <f>SUM(O18:R18)</f>
        <v>337059</v>
      </c>
      <c r="T18" s="230">
        <f>S18/$S$9</f>
        <v>0.02975797493316222</v>
      </c>
      <c r="U18" s="229">
        <v>160568</v>
      </c>
      <c r="V18" s="227">
        <v>151596</v>
      </c>
      <c r="W18" s="228">
        <v>7151</v>
      </c>
      <c r="X18" s="227">
        <v>5187</v>
      </c>
      <c r="Y18" s="226">
        <f>SUM(U18:X18)</f>
        <v>324502</v>
      </c>
      <c r="Z18" s="225">
        <f>IF(ISERROR(S18/Y18-1),"         /0",IF(S18/Y18&gt;5,"  *  ",(S18/Y18-1)))</f>
        <v>0.03869621758879771</v>
      </c>
    </row>
    <row r="19" spans="1:26" ht="18.75" customHeight="1">
      <c r="A19" s="233" t="s">
        <v>394</v>
      </c>
      <c r="B19" s="494" t="s">
        <v>395</v>
      </c>
      <c r="C19" s="231">
        <v>23529</v>
      </c>
      <c r="D19" s="227">
        <v>23624</v>
      </c>
      <c r="E19" s="228">
        <v>7886</v>
      </c>
      <c r="F19" s="227">
        <v>5854</v>
      </c>
      <c r="G19" s="226">
        <f>SUM(C19:F19)</f>
        <v>60893</v>
      </c>
      <c r="H19" s="230">
        <f>G19/$G$9</f>
        <v>0.026939680916107534</v>
      </c>
      <c r="I19" s="229">
        <v>24773</v>
      </c>
      <c r="J19" s="227">
        <v>25567</v>
      </c>
      <c r="K19" s="228">
        <v>6203</v>
      </c>
      <c r="L19" s="227">
        <v>6417</v>
      </c>
      <c r="M19" s="226">
        <f>SUM(I19:L19)</f>
        <v>62960</v>
      </c>
      <c r="N19" s="232">
        <f>IF(ISERROR(G19/M19-1),"         /0",(G19/M19-1))</f>
        <v>-0.03283036848792886</v>
      </c>
      <c r="O19" s="231">
        <v>137452</v>
      </c>
      <c r="P19" s="227">
        <v>136286</v>
      </c>
      <c r="Q19" s="228">
        <v>44344</v>
      </c>
      <c r="R19" s="227">
        <v>38493</v>
      </c>
      <c r="S19" s="226">
        <f>SUM(O19:R19)</f>
        <v>356575</v>
      </c>
      <c r="T19" s="230">
        <f>S19/$S$9</f>
        <v>0.0314809867465112</v>
      </c>
      <c r="U19" s="229">
        <v>137186</v>
      </c>
      <c r="V19" s="227">
        <v>133698</v>
      </c>
      <c r="W19" s="228">
        <v>33856</v>
      </c>
      <c r="X19" s="227">
        <v>29316</v>
      </c>
      <c r="Y19" s="226">
        <f>SUM(U19:X19)</f>
        <v>334056</v>
      </c>
      <c r="Z19" s="225">
        <f>IF(ISERROR(S19/Y19-1),"         /0",IF(S19/Y19&gt;5,"  *  ",(S19/Y19-1)))</f>
        <v>0.06741085327011032</v>
      </c>
    </row>
    <row r="20" spans="1:26" ht="18.75" customHeight="1">
      <c r="A20" s="233" t="s">
        <v>396</v>
      </c>
      <c r="B20" s="494" t="s">
        <v>397</v>
      </c>
      <c r="C20" s="231">
        <v>30461</v>
      </c>
      <c r="D20" s="227">
        <v>27326</v>
      </c>
      <c r="E20" s="228">
        <v>801</v>
      </c>
      <c r="F20" s="227">
        <v>959</v>
      </c>
      <c r="G20" s="226">
        <f t="shared" si="0"/>
        <v>59547</v>
      </c>
      <c r="H20" s="230">
        <f t="shared" si="1"/>
        <v>0.026344196861896364</v>
      </c>
      <c r="I20" s="229">
        <v>25204</v>
      </c>
      <c r="J20" s="227">
        <v>24998</v>
      </c>
      <c r="K20" s="228">
        <v>844</v>
      </c>
      <c r="L20" s="227">
        <v>786</v>
      </c>
      <c r="M20" s="226">
        <f t="shared" si="2"/>
        <v>51832</v>
      </c>
      <c r="N20" s="232">
        <f t="shared" si="3"/>
        <v>0.14884627257292782</v>
      </c>
      <c r="O20" s="231">
        <v>142569</v>
      </c>
      <c r="P20" s="227">
        <v>129312</v>
      </c>
      <c r="Q20" s="228">
        <v>5486</v>
      </c>
      <c r="R20" s="227">
        <v>5628</v>
      </c>
      <c r="S20" s="226">
        <f t="shared" si="4"/>
        <v>282995</v>
      </c>
      <c r="T20" s="230">
        <f t="shared" si="5"/>
        <v>0.024984819026372958</v>
      </c>
      <c r="U20" s="229">
        <v>118146</v>
      </c>
      <c r="V20" s="227">
        <v>113228</v>
      </c>
      <c r="W20" s="228">
        <v>2619</v>
      </c>
      <c r="X20" s="227">
        <v>2414</v>
      </c>
      <c r="Y20" s="226">
        <f t="shared" si="6"/>
        <v>236407</v>
      </c>
      <c r="Z20" s="225">
        <f t="shared" si="7"/>
        <v>0.19706692272225435</v>
      </c>
    </row>
    <row r="21" spans="1:26" ht="18.75" customHeight="1">
      <c r="A21" s="233" t="s">
        <v>398</v>
      </c>
      <c r="B21" s="494" t="s">
        <v>399</v>
      </c>
      <c r="C21" s="231">
        <v>23384</v>
      </c>
      <c r="D21" s="227">
        <v>21463</v>
      </c>
      <c r="E21" s="228">
        <v>22</v>
      </c>
      <c r="F21" s="227">
        <v>23</v>
      </c>
      <c r="G21" s="226">
        <f t="shared" si="0"/>
        <v>44892</v>
      </c>
      <c r="H21" s="230">
        <f t="shared" si="1"/>
        <v>0.019860676197360934</v>
      </c>
      <c r="I21" s="229">
        <v>21669</v>
      </c>
      <c r="J21" s="227">
        <v>20981</v>
      </c>
      <c r="K21" s="228">
        <v>8</v>
      </c>
      <c r="L21" s="227">
        <v>4</v>
      </c>
      <c r="M21" s="226">
        <f t="shared" si="2"/>
        <v>42662</v>
      </c>
      <c r="N21" s="232">
        <f t="shared" si="3"/>
        <v>0.05227134217805074</v>
      </c>
      <c r="O21" s="231">
        <v>115564</v>
      </c>
      <c r="P21" s="227">
        <v>106866</v>
      </c>
      <c r="Q21" s="228">
        <v>666</v>
      </c>
      <c r="R21" s="227">
        <v>505</v>
      </c>
      <c r="S21" s="226">
        <f t="shared" si="4"/>
        <v>223601</v>
      </c>
      <c r="T21" s="230">
        <f t="shared" si="5"/>
        <v>0.019741092666358134</v>
      </c>
      <c r="U21" s="229">
        <v>109606</v>
      </c>
      <c r="V21" s="227">
        <v>100764</v>
      </c>
      <c r="W21" s="228">
        <v>950</v>
      </c>
      <c r="X21" s="227">
        <v>987</v>
      </c>
      <c r="Y21" s="226">
        <f t="shared" si="6"/>
        <v>212307</v>
      </c>
      <c r="Z21" s="225">
        <f t="shared" si="7"/>
        <v>0.053196550278606036</v>
      </c>
    </row>
    <row r="22" spans="1:26" ht="18.75" customHeight="1">
      <c r="A22" s="233" t="s">
        <v>400</v>
      </c>
      <c r="B22" s="494" t="s">
        <v>400</v>
      </c>
      <c r="C22" s="231">
        <v>10736</v>
      </c>
      <c r="D22" s="227">
        <v>10361</v>
      </c>
      <c r="E22" s="228">
        <v>2113</v>
      </c>
      <c r="F22" s="227">
        <v>1879</v>
      </c>
      <c r="G22" s="226">
        <f t="shared" si="0"/>
        <v>25089</v>
      </c>
      <c r="H22" s="230">
        <f t="shared" si="1"/>
        <v>0.011099628110032712</v>
      </c>
      <c r="I22" s="229">
        <v>8534</v>
      </c>
      <c r="J22" s="227">
        <v>8306</v>
      </c>
      <c r="K22" s="228">
        <v>1378</v>
      </c>
      <c r="L22" s="227">
        <v>1372</v>
      </c>
      <c r="M22" s="226">
        <f t="shared" si="2"/>
        <v>19590</v>
      </c>
      <c r="N22" s="232">
        <f t="shared" si="3"/>
        <v>0.28070444104134773</v>
      </c>
      <c r="O22" s="231">
        <v>52027</v>
      </c>
      <c r="P22" s="227">
        <v>51514</v>
      </c>
      <c r="Q22" s="228">
        <v>9211</v>
      </c>
      <c r="R22" s="227">
        <v>8661</v>
      </c>
      <c r="S22" s="226">
        <f t="shared" si="4"/>
        <v>121413</v>
      </c>
      <c r="T22" s="230">
        <f t="shared" si="5"/>
        <v>0.010719206461064754</v>
      </c>
      <c r="U22" s="229">
        <v>38539</v>
      </c>
      <c r="V22" s="227">
        <v>38471</v>
      </c>
      <c r="W22" s="228">
        <v>6344</v>
      </c>
      <c r="X22" s="227">
        <v>6143</v>
      </c>
      <c r="Y22" s="226">
        <f t="shared" si="6"/>
        <v>89497</v>
      </c>
      <c r="Z22" s="225">
        <f t="shared" si="7"/>
        <v>0.35661530554096776</v>
      </c>
    </row>
    <row r="23" spans="1:26" ht="18.75" customHeight="1">
      <c r="A23" s="233" t="s">
        <v>401</v>
      </c>
      <c r="B23" s="494" t="s">
        <v>402</v>
      </c>
      <c r="C23" s="231">
        <v>11066</v>
      </c>
      <c r="D23" s="227">
        <v>10589</v>
      </c>
      <c r="E23" s="228">
        <v>674</v>
      </c>
      <c r="F23" s="227">
        <v>646</v>
      </c>
      <c r="G23" s="226">
        <f t="shared" si="0"/>
        <v>22975</v>
      </c>
      <c r="H23" s="230">
        <f t="shared" si="1"/>
        <v>0.010164373065008631</v>
      </c>
      <c r="I23" s="229">
        <v>10373</v>
      </c>
      <c r="J23" s="227">
        <v>10360</v>
      </c>
      <c r="K23" s="228">
        <v>851</v>
      </c>
      <c r="L23" s="227">
        <v>803</v>
      </c>
      <c r="M23" s="226">
        <f t="shared" si="2"/>
        <v>22387</v>
      </c>
      <c r="N23" s="232">
        <f t="shared" si="3"/>
        <v>0.02626524322151247</v>
      </c>
      <c r="O23" s="231">
        <v>51142</v>
      </c>
      <c r="P23" s="227">
        <v>48894</v>
      </c>
      <c r="Q23" s="228">
        <v>3961</v>
      </c>
      <c r="R23" s="227">
        <v>3902</v>
      </c>
      <c r="S23" s="226">
        <f t="shared" si="4"/>
        <v>107899</v>
      </c>
      <c r="T23" s="230">
        <f t="shared" si="5"/>
        <v>0.009526094058646321</v>
      </c>
      <c r="U23" s="229">
        <v>49684</v>
      </c>
      <c r="V23" s="227">
        <v>48938</v>
      </c>
      <c r="W23" s="228">
        <v>3833</v>
      </c>
      <c r="X23" s="227">
        <v>3681</v>
      </c>
      <c r="Y23" s="226">
        <f t="shared" si="6"/>
        <v>106136</v>
      </c>
      <c r="Z23" s="225">
        <f t="shared" si="7"/>
        <v>0.01661076354865454</v>
      </c>
    </row>
    <row r="24" spans="1:26" ht="18.75" customHeight="1">
      <c r="A24" s="233" t="s">
        <v>403</v>
      </c>
      <c r="B24" s="494" t="s">
        <v>404</v>
      </c>
      <c r="C24" s="231">
        <v>11807</v>
      </c>
      <c r="D24" s="227">
        <v>10177</v>
      </c>
      <c r="E24" s="228">
        <v>581</v>
      </c>
      <c r="F24" s="227">
        <v>268</v>
      </c>
      <c r="G24" s="226">
        <f aca="true" t="shared" si="8" ref="G24:G36">SUM(C24:F24)</f>
        <v>22833</v>
      </c>
      <c r="H24" s="230">
        <f aca="true" t="shared" si="9" ref="H24:H36">G24/$G$9</f>
        <v>0.010101550824519787</v>
      </c>
      <c r="I24" s="229">
        <v>11175</v>
      </c>
      <c r="J24" s="227">
        <v>10104</v>
      </c>
      <c r="K24" s="228">
        <v>924</v>
      </c>
      <c r="L24" s="227">
        <v>369</v>
      </c>
      <c r="M24" s="226">
        <f aca="true" t="shared" si="10" ref="M24:M36">SUM(I24:L24)</f>
        <v>22572</v>
      </c>
      <c r="N24" s="232">
        <f aca="true" t="shared" si="11" ref="N24:N36">IF(ISERROR(G24/M24-1),"         /0",(G24/M24-1))</f>
        <v>0.011562998405103775</v>
      </c>
      <c r="O24" s="231">
        <v>57200</v>
      </c>
      <c r="P24" s="227">
        <v>52338</v>
      </c>
      <c r="Q24" s="228">
        <v>1329</v>
      </c>
      <c r="R24" s="227">
        <v>1125</v>
      </c>
      <c r="S24" s="226">
        <f aca="true" t="shared" si="12" ref="S24:S36">SUM(O24:R24)</f>
        <v>111992</v>
      </c>
      <c r="T24" s="230">
        <f aca="true" t="shared" si="13" ref="T24:T36">S24/$S$9</f>
        <v>0.009887453320382199</v>
      </c>
      <c r="U24" s="229">
        <v>39228</v>
      </c>
      <c r="V24" s="227">
        <v>36987</v>
      </c>
      <c r="W24" s="228">
        <v>1339</v>
      </c>
      <c r="X24" s="227">
        <v>1243</v>
      </c>
      <c r="Y24" s="226">
        <f aca="true" t="shared" si="14" ref="Y24:Y36">SUM(U24:X24)</f>
        <v>78797</v>
      </c>
      <c r="Z24" s="225">
        <f aca="true" t="shared" si="15" ref="Z24:Z36">IF(ISERROR(S24/Y24-1),"         /0",IF(S24/Y24&gt;5,"  *  ",(S24/Y24-1)))</f>
        <v>0.42127238346637563</v>
      </c>
    </row>
    <row r="25" spans="1:26" ht="18.75" customHeight="1">
      <c r="A25" s="233" t="s">
        <v>405</v>
      </c>
      <c r="B25" s="494" t="s">
        <v>406</v>
      </c>
      <c r="C25" s="231">
        <v>8759</v>
      </c>
      <c r="D25" s="227">
        <v>8844</v>
      </c>
      <c r="E25" s="228">
        <v>857</v>
      </c>
      <c r="F25" s="227">
        <v>783</v>
      </c>
      <c r="G25" s="226">
        <f t="shared" si="8"/>
        <v>19243</v>
      </c>
      <c r="H25" s="230">
        <f t="shared" si="9"/>
        <v>0.008513298406527143</v>
      </c>
      <c r="I25" s="229">
        <v>9068</v>
      </c>
      <c r="J25" s="227">
        <v>9076</v>
      </c>
      <c r="K25" s="228">
        <v>854</v>
      </c>
      <c r="L25" s="227">
        <v>1024</v>
      </c>
      <c r="M25" s="226">
        <f t="shared" si="10"/>
        <v>20022</v>
      </c>
      <c r="N25" s="232">
        <f t="shared" si="11"/>
        <v>-0.038907202077714476</v>
      </c>
      <c r="O25" s="231">
        <v>51717</v>
      </c>
      <c r="P25" s="227">
        <v>46868</v>
      </c>
      <c r="Q25" s="228">
        <v>5149</v>
      </c>
      <c r="R25" s="227">
        <v>5472</v>
      </c>
      <c r="S25" s="226">
        <f t="shared" si="12"/>
        <v>109206</v>
      </c>
      <c r="T25" s="230">
        <f t="shared" si="13"/>
        <v>0.009641485349896943</v>
      </c>
      <c r="U25" s="229">
        <v>46673</v>
      </c>
      <c r="V25" s="227">
        <v>41420</v>
      </c>
      <c r="W25" s="228">
        <v>4167</v>
      </c>
      <c r="X25" s="227">
        <v>5777</v>
      </c>
      <c r="Y25" s="226">
        <f t="shared" si="14"/>
        <v>98037</v>
      </c>
      <c r="Z25" s="225">
        <f t="shared" si="15"/>
        <v>0.11392637473606904</v>
      </c>
    </row>
    <row r="26" spans="1:26" ht="18.75" customHeight="1">
      <c r="A26" s="233" t="s">
        <v>407</v>
      </c>
      <c r="B26" s="494" t="s">
        <v>408</v>
      </c>
      <c r="C26" s="231">
        <v>9681</v>
      </c>
      <c r="D26" s="227">
        <v>9501</v>
      </c>
      <c r="E26" s="228">
        <v>6</v>
      </c>
      <c r="F26" s="227">
        <v>39</v>
      </c>
      <c r="G26" s="226">
        <f t="shared" si="8"/>
        <v>19227</v>
      </c>
      <c r="H26" s="230">
        <f t="shared" si="9"/>
        <v>0.00850621984421854</v>
      </c>
      <c r="I26" s="229">
        <v>9157</v>
      </c>
      <c r="J26" s="227">
        <v>8727</v>
      </c>
      <c r="K26" s="228">
        <v>55</v>
      </c>
      <c r="L26" s="227">
        <v>68</v>
      </c>
      <c r="M26" s="226">
        <f t="shared" si="10"/>
        <v>18007</v>
      </c>
      <c r="N26" s="232">
        <f t="shared" si="11"/>
        <v>0.06775142999944461</v>
      </c>
      <c r="O26" s="231">
        <v>47260</v>
      </c>
      <c r="P26" s="227">
        <v>43361</v>
      </c>
      <c r="Q26" s="228">
        <v>867</v>
      </c>
      <c r="R26" s="227">
        <v>447</v>
      </c>
      <c r="S26" s="226">
        <f t="shared" si="12"/>
        <v>91935</v>
      </c>
      <c r="T26" s="230">
        <f t="shared" si="13"/>
        <v>0.008116678164595126</v>
      </c>
      <c r="U26" s="229">
        <v>44900</v>
      </c>
      <c r="V26" s="227">
        <v>40510</v>
      </c>
      <c r="W26" s="228">
        <v>411</v>
      </c>
      <c r="X26" s="227">
        <v>286</v>
      </c>
      <c r="Y26" s="226">
        <f t="shared" si="14"/>
        <v>86107</v>
      </c>
      <c r="Z26" s="225">
        <f t="shared" si="15"/>
        <v>0.06768323132846343</v>
      </c>
    </row>
    <row r="27" spans="1:26" ht="18.75" customHeight="1">
      <c r="A27" s="233" t="s">
        <v>409</v>
      </c>
      <c r="B27" s="494" t="s">
        <v>410</v>
      </c>
      <c r="C27" s="231">
        <v>9406</v>
      </c>
      <c r="D27" s="227">
        <v>8879</v>
      </c>
      <c r="E27" s="228">
        <v>17</v>
      </c>
      <c r="F27" s="227">
        <v>32</v>
      </c>
      <c r="G27" s="226">
        <f t="shared" si="8"/>
        <v>18334</v>
      </c>
      <c r="H27" s="230">
        <f t="shared" si="9"/>
        <v>0.008111147585369674</v>
      </c>
      <c r="I27" s="229">
        <v>9287</v>
      </c>
      <c r="J27" s="227">
        <v>8826</v>
      </c>
      <c r="K27" s="228">
        <v>141</v>
      </c>
      <c r="L27" s="227">
        <v>114</v>
      </c>
      <c r="M27" s="226">
        <f t="shared" si="10"/>
        <v>18368</v>
      </c>
      <c r="N27" s="232">
        <f t="shared" si="11"/>
        <v>-0.0018510452961671975</v>
      </c>
      <c r="O27" s="231">
        <v>45439</v>
      </c>
      <c r="P27" s="227">
        <v>40773</v>
      </c>
      <c r="Q27" s="228">
        <v>1356</v>
      </c>
      <c r="R27" s="227">
        <v>1245</v>
      </c>
      <c r="S27" s="226">
        <f t="shared" si="12"/>
        <v>88813</v>
      </c>
      <c r="T27" s="230">
        <f t="shared" si="13"/>
        <v>0.007841045715257377</v>
      </c>
      <c r="U27" s="229">
        <v>46867</v>
      </c>
      <c r="V27" s="227">
        <v>42116</v>
      </c>
      <c r="W27" s="228">
        <v>763</v>
      </c>
      <c r="X27" s="227">
        <v>715</v>
      </c>
      <c r="Y27" s="226">
        <f t="shared" si="14"/>
        <v>90461</v>
      </c>
      <c r="Z27" s="225">
        <f t="shared" si="15"/>
        <v>-0.018217795514088975</v>
      </c>
    </row>
    <row r="28" spans="1:26" ht="18.75" customHeight="1">
      <c r="A28" s="233" t="s">
        <v>411</v>
      </c>
      <c r="B28" s="494" t="s">
        <v>412</v>
      </c>
      <c r="C28" s="231">
        <v>8824</v>
      </c>
      <c r="D28" s="227">
        <v>9436</v>
      </c>
      <c r="E28" s="228">
        <v>4</v>
      </c>
      <c r="F28" s="227">
        <v>19</v>
      </c>
      <c r="G28" s="226">
        <f t="shared" si="8"/>
        <v>18283</v>
      </c>
      <c r="H28" s="230">
        <f t="shared" si="9"/>
        <v>0.008088584668011004</v>
      </c>
      <c r="I28" s="229">
        <v>9652</v>
      </c>
      <c r="J28" s="227">
        <v>10258</v>
      </c>
      <c r="K28" s="228">
        <v>16</v>
      </c>
      <c r="L28" s="227">
        <v>29</v>
      </c>
      <c r="M28" s="226">
        <f t="shared" si="10"/>
        <v>19955</v>
      </c>
      <c r="N28" s="232">
        <f t="shared" si="11"/>
        <v>-0.08378852417940363</v>
      </c>
      <c r="O28" s="231">
        <v>41432</v>
      </c>
      <c r="P28" s="227">
        <v>42544</v>
      </c>
      <c r="Q28" s="228">
        <v>271</v>
      </c>
      <c r="R28" s="227">
        <v>250</v>
      </c>
      <c r="S28" s="226">
        <f t="shared" si="12"/>
        <v>84497</v>
      </c>
      <c r="T28" s="230">
        <f t="shared" si="13"/>
        <v>0.007459998421425947</v>
      </c>
      <c r="U28" s="229">
        <v>46992</v>
      </c>
      <c r="V28" s="227">
        <v>47409</v>
      </c>
      <c r="W28" s="228">
        <v>375</v>
      </c>
      <c r="X28" s="227">
        <v>462</v>
      </c>
      <c r="Y28" s="226">
        <f t="shared" si="14"/>
        <v>95238</v>
      </c>
      <c r="Z28" s="225">
        <f t="shared" si="15"/>
        <v>-0.1127806127806128</v>
      </c>
    </row>
    <row r="29" spans="1:26" ht="18.75" customHeight="1">
      <c r="A29" s="233" t="s">
        <v>413</v>
      </c>
      <c r="B29" s="494" t="s">
        <v>414</v>
      </c>
      <c r="C29" s="231">
        <v>7987</v>
      </c>
      <c r="D29" s="227">
        <v>7401</v>
      </c>
      <c r="E29" s="228">
        <v>346</v>
      </c>
      <c r="F29" s="227">
        <v>422</v>
      </c>
      <c r="G29" s="226">
        <f t="shared" si="8"/>
        <v>16156</v>
      </c>
      <c r="H29" s="230">
        <f t="shared" si="9"/>
        <v>0.007147578291111184</v>
      </c>
      <c r="I29" s="229">
        <v>5856</v>
      </c>
      <c r="J29" s="227">
        <v>5725</v>
      </c>
      <c r="K29" s="228">
        <v>114</v>
      </c>
      <c r="L29" s="227">
        <v>141</v>
      </c>
      <c r="M29" s="226">
        <f t="shared" si="10"/>
        <v>11836</v>
      </c>
      <c r="N29" s="232">
        <f t="shared" si="11"/>
        <v>0.3649881716796215</v>
      </c>
      <c r="O29" s="231">
        <v>37780</v>
      </c>
      <c r="P29" s="227">
        <v>35968</v>
      </c>
      <c r="Q29" s="228">
        <v>1389</v>
      </c>
      <c r="R29" s="227">
        <v>1755</v>
      </c>
      <c r="S29" s="226">
        <f t="shared" si="12"/>
        <v>76892</v>
      </c>
      <c r="T29" s="230">
        <f t="shared" si="13"/>
        <v>0.0067885747259699624</v>
      </c>
      <c r="U29" s="229">
        <v>27468</v>
      </c>
      <c r="V29" s="227">
        <v>27338</v>
      </c>
      <c r="W29" s="228">
        <v>571</v>
      </c>
      <c r="X29" s="227">
        <v>653</v>
      </c>
      <c r="Y29" s="226">
        <f t="shared" si="14"/>
        <v>56030</v>
      </c>
      <c r="Z29" s="225">
        <f t="shared" si="15"/>
        <v>0.37233624843833657</v>
      </c>
    </row>
    <row r="30" spans="1:26" ht="18.75" customHeight="1">
      <c r="A30" s="233" t="s">
        <v>415</v>
      </c>
      <c r="B30" s="494" t="s">
        <v>416</v>
      </c>
      <c r="C30" s="231">
        <v>7409</v>
      </c>
      <c r="D30" s="227">
        <v>7107</v>
      </c>
      <c r="E30" s="228">
        <v>147</v>
      </c>
      <c r="F30" s="227">
        <v>168</v>
      </c>
      <c r="G30" s="226">
        <f t="shared" si="8"/>
        <v>14831</v>
      </c>
      <c r="H30" s="230">
        <f t="shared" si="9"/>
        <v>0.006561384849930055</v>
      </c>
      <c r="I30" s="229">
        <v>6617</v>
      </c>
      <c r="J30" s="227">
        <v>6193</v>
      </c>
      <c r="K30" s="228">
        <v>83</v>
      </c>
      <c r="L30" s="227">
        <v>71</v>
      </c>
      <c r="M30" s="226">
        <f t="shared" si="10"/>
        <v>12964</v>
      </c>
      <c r="N30" s="232">
        <f t="shared" si="11"/>
        <v>0.14401419315026232</v>
      </c>
      <c r="O30" s="231">
        <v>33064</v>
      </c>
      <c r="P30" s="227">
        <v>30988</v>
      </c>
      <c r="Q30" s="228">
        <v>799</v>
      </c>
      <c r="R30" s="227">
        <v>929</v>
      </c>
      <c r="S30" s="226">
        <f t="shared" si="12"/>
        <v>65780</v>
      </c>
      <c r="T30" s="230">
        <f t="shared" si="13"/>
        <v>0.00580752803249108</v>
      </c>
      <c r="U30" s="229">
        <v>33275</v>
      </c>
      <c r="V30" s="227">
        <v>30448</v>
      </c>
      <c r="W30" s="228">
        <v>481</v>
      </c>
      <c r="X30" s="227">
        <v>580</v>
      </c>
      <c r="Y30" s="226">
        <f t="shared" si="14"/>
        <v>64784</v>
      </c>
      <c r="Z30" s="225">
        <f t="shared" si="15"/>
        <v>0.015374166460854433</v>
      </c>
    </row>
    <row r="31" spans="1:26" ht="18.75" customHeight="1">
      <c r="A31" s="233" t="s">
        <v>417</v>
      </c>
      <c r="B31" s="494" t="s">
        <v>418</v>
      </c>
      <c r="C31" s="231">
        <v>6768</v>
      </c>
      <c r="D31" s="227">
        <v>6524</v>
      </c>
      <c r="E31" s="228">
        <v>11</v>
      </c>
      <c r="F31" s="227">
        <v>9</v>
      </c>
      <c r="G31" s="226">
        <f t="shared" si="8"/>
        <v>13312</v>
      </c>
      <c r="H31" s="230">
        <f t="shared" si="9"/>
        <v>0.005889363840757123</v>
      </c>
      <c r="I31" s="229">
        <v>6929</v>
      </c>
      <c r="J31" s="227">
        <v>5919</v>
      </c>
      <c r="K31" s="228">
        <v>51</v>
      </c>
      <c r="L31" s="227">
        <v>38</v>
      </c>
      <c r="M31" s="226">
        <f t="shared" si="10"/>
        <v>12937</v>
      </c>
      <c r="N31" s="232">
        <f t="shared" si="11"/>
        <v>0.02898662750251213</v>
      </c>
      <c r="O31" s="231">
        <v>33466</v>
      </c>
      <c r="P31" s="227">
        <v>33048</v>
      </c>
      <c r="Q31" s="228">
        <v>371</v>
      </c>
      <c r="R31" s="227">
        <v>290</v>
      </c>
      <c r="S31" s="226">
        <f t="shared" si="12"/>
        <v>67175</v>
      </c>
      <c r="T31" s="230">
        <f t="shared" si="13"/>
        <v>0.005930688592012592</v>
      </c>
      <c r="U31" s="229">
        <v>33280</v>
      </c>
      <c r="V31" s="227">
        <v>28789</v>
      </c>
      <c r="W31" s="228">
        <v>175</v>
      </c>
      <c r="X31" s="227">
        <v>97</v>
      </c>
      <c r="Y31" s="226">
        <f t="shared" si="14"/>
        <v>62341</v>
      </c>
      <c r="Z31" s="225">
        <f t="shared" si="15"/>
        <v>0.07754126497810421</v>
      </c>
    </row>
    <row r="32" spans="1:26" ht="18.75" customHeight="1">
      <c r="A32" s="233" t="s">
        <v>419</v>
      </c>
      <c r="B32" s="494" t="s">
        <v>420</v>
      </c>
      <c r="C32" s="231">
        <v>5214</v>
      </c>
      <c r="D32" s="227">
        <v>5395</v>
      </c>
      <c r="E32" s="228">
        <v>32</v>
      </c>
      <c r="F32" s="227">
        <v>35</v>
      </c>
      <c r="G32" s="226">
        <f t="shared" si="8"/>
        <v>10676</v>
      </c>
      <c r="H32" s="230">
        <f t="shared" si="9"/>
        <v>0.004723170700414892</v>
      </c>
      <c r="I32" s="229">
        <v>5777</v>
      </c>
      <c r="J32" s="227">
        <v>5899</v>
      </c>
      <c r="K32" s="228">
        <v>23</v>
      </c>
      <c r="L32" s="227">
        <v>9</v>
      </c>
      <c r="M32" s="226">
        <f t="shared" si="10"/>
        <v>11708</v>
      </c>
      <c r="N32" s="232">
        <f t="shared" si="11"/>
        <v>-0.088144858216604</v>
      </c>
      <c r="O32" s="231">
        <v>28859</v>
      </c>
      <c r="P32" s="227">
        <v>28771</v>
      </c>
      <c r="Q32" s="228">
        <v>173</v>
      </c>
      <c r="R32" s="227">
        <v>141</v>
      </c>
      <c r="S32" s="226">
        <f t="shared" si="12"/>
        <v>57944</v>
      </c>
      <c r="T32" s="230">
        <f t="shared" si="13"/>
        <v>0.005115710007824006</v>
      </c>
      <c r="U32" s="229">
        <v>32673</v>
      </c>
      <c r="V32" s="227">
        <v>32618</v>
      </c>
      <c r="W32" s="228">
        <v>112</v>
      </c>
      <c r="X32" s="227">
        <v>363</v>
      </c>
      <c r="Y32" s="226">
        <f t="shared" si="14"/>
        <v>65766</v>
      </c>
      <c r="Z32" s="225">
        <f t="shared" si="15"/>
        <v>-0.11893683666332144</v>
      </c>
    </row>
    <row r="33" spans="1:26" ht="18.75" customHeight="1">
      <c r="A33" s="233" t="s">
        <v>421</v>
      </c>
      <c r="B33" s="494" t="s">
        <v>422</v>
      </c>
      <c r="C33" s="231">
        <v>2022</v>
      </c>
      <c r="D33" s="227">
        <v>1916</v>
      </c>
      <c r="E33" s="228">
        <v>2054</v>
      </c>
      <c r="F33" s="227">
        <v>1819</v>
      </c>
      <c r="G33" s="226">
        <f t="shared" si="8"/>
        <v>7811</v>
      </c>
      <c r="H33" s="230">
        <f t="shared" si="9"/>
        <v>0.0034556656370307907</v>
      </c>
      <c r="I33" s="229">
        <v>2063</v>
      </c>
      <c r="J33" s="227">
        <v>3857</v>
      </c>
      <c r="K33" s="228">
        <v>1657</v>
      </c>
      <c r="L33" s="227">
        <v>1235</v>
      </c>
      <c r="M33" s="226">
        <f t="shared" si="10"/>
        <v>8812</v>
      </c>
      <c r="N33" s="232">
        <f t="shared" si="11"/>
        <v>-0.11359509759418973</v>
      </c>
      <c r="O33" s="231">
        <v>10783</v>
      </c>
      <c r="P33" s="227">
        <v>10117</v>
      </c>
      <c r="Q33" s="228">
        <v>10358</v>
      </c>
      <c r="R33" s="227">
        <v>8805</v>
      </c>
      <c r="S33" s="226">
        <f t="shared" si="12"/>
        <v>40063</v>
      </c>
      <c r="T33" s="230">
        <f t="shared" si="13"/>
        <v>0.0035370476674626045</v>
      </c>
      <c r="U33" s="229">
        <v>10501</v>
      </c>
      <c r="V33" s="227">
        <v>19115</v>
      </c>
      <c r="W33" s="228">
        <v>7474</v>
      </c>
      <c r="X33" s="227">
        <v>5932</v>
      </c>
      <c r="Y33" s="226">
        <f t="shared" si="14"/>
        <v>43022</v>
      </c>
      <c r="Z33" s="225">
        <f t="shared" si="15"/>
        <v>-0.06877876435312169</v>
      </c>
    </row>
    <row r="34" spans="1:26" ht="18.75" customHeight="1">
      <c r="A34" s="233" t="s">
        <v>423</v>
      </c>
      <c r="B34" s="494" t="s">
        <v>424</v>
      </c>
      <c r="C34" s="231">
        <v>3121</v>
      </c>
      <c r="D34" s="227">
        <v>3560</v>
      </c>
      <c r="E34" s="228">
        <v>197</v>
      </c>
      <c r="F34" s="227">
        <v>201</v>
      </c>
      <c r="G34" s="226">
        <f t="shared" si="8"/>
        <v>7079</v>
      </c>
      <c r="H34" s="230">
        <f t="shared" si="9"/>
        <v>0.003131821411412235</v>
      </c>
      <c r="I34" s="229">
        <v>4380</v>
      </c>
      <c r="J34" s="227">
        <v>4209</v>
      </c>
      <c r="K34" s="228">
        <v>85</v>
      </c>
      <c r="L34" s="227">
        <v>101</v>
      </c>
      <c r="M34" s="226">
        <f t="shared" si="10"/>
        <v>8775</v>
      </c>
      <c r="N34" s="232">
        <f t="shared" si="11"/>
        <v>-0.19327635327635329</v>
      </c>
      <c r="O34" s="231">
        <v>16417</v>
      </c>
      <c r="P34" s="227">
        <v>16400</v>
      </c>
      <c r="Q34" s="228">
        <v>1222</v>
      </c>
      <c r="R34" s="227">
        <v>1156</v>
      </c>
      <c r="S34" s="226">
        <f t="shared" si="12"/>
        <v>35195</v>
      </c>
      <c r="T34" s="230">
        <f t="shared" si="13"/>
        <v>0.003107265872659221</v>
      </c>
      <c r="U34" s="229">
        <v>23012</v>
      </c>
      <c r="V34" s="227">
        <v>21098</v>
      </c>
      <c r="W34" s="228">
        <v>563</v>
      </c>
      <c r="X34" s="227">
        <v>448</v>
      </c>
      <c r="Y34" s="226">
        <f t="shared" si="14"/>
        <v>45121</v>
      </c>
      <c r="Z34" s="225">
        <f t="shared" si="15"/>
        <v>-0.21998625916978787</v>
      </c>
    </row>
    <row r="35" spans="1:26" ht="18.75" customHeight="1">
      <c r="A35" s="233" t="s">
        <v>425</v>
      </c>
      <c r="B35" s="494" t="s">
        <v>426</v>
      </c>
      <c r="C35" s="231">
        <v>2218</v>
      </c>
      <c r="D35" s="227">
        <v>2421</v>
      </c>
      <c r="E35" s="228">
        <v>254</v>
      </c>
      <c r="F35" s="227">
        <v>126</v>
      </c>
      <c r="G35" s="226">
        <f t="shared" si="8"/>
        <v>5019</v>
      </c>
      <c r="H35" s="230">
        <f t="shared" si="9"/>
        <v>0.0022204565141796875</v>
      </c>
      <c r="I35" s="229">
        <v>2913</v>
      </c>
      <c r="J35" s="227">
        <v>3071</v>
      </c>
      <c r="K35" s="228">
        <v>280</v>
      </c>
      <c r="L35" s="227">
        <v>230</v>
      </c>
      <c r="M35" s="226">
        <f t="shared" si="10"/>
        <v>6494</v>
      </c>
      <c r="N35" s="232">
        <f t="shared" si="11"/>
        <v>-0.22713273791191868</v>
      </c>
      <c r="O35" s="231">
        <v>15601</v>
      </c>
      <c r="P35" s="227">
        <v>15677</v>
      </c>
      <c r="Q35" s="228">
        <v>1543</v>
      </c>
      <c r="R35" s="227">
        <v>1344</v>
      </c>
      <c r="S35" s="226">
        <f t="shared" si="12"/>
        <v>34165</v>
      </c>
      <c r="T35" s="230">
        <f t="shared" si="13"/>
        <v>0.0030163301190340185</v>
      </c>
      <c r="U35" s="229">
        <v>14192</v>
      </c>
      <c r="V35" s="227">
        <v>14040</v>
      </c>
      <c r="W35" s="228">
        <v>1016</v>
      </c>
      <c r="X35" s="227">
        <v>743</v>
      </c>
      <c r="Y35" s="226">
        <f t="shared" si="14"/>
        <v>29991</v>
      </c>
      <c r="Z35" s="225">
        <f t="shared" si="15"/>
        <v>0.139175085859091</v>
      </c>
    </row>
    <row r="36" spans="1:26" ht="18.75" customHeight="1">
      <c r="A36" s="233" t="s">
        <v>427</v>
      </c>
      <c r="B36" s="494" t="s">
        <v>428</v>
      </c>
      <c r="C36" s="231">
        <v>0</v>
      </c>
      <c r="D36" s="227">
        <v>0</v>
      </c>
      <c r="E36" s="228">
        <v>2430</v>
      </c>
      <c r="F36" s="227">
        <v>2299</v>
      </c>
      <c r="G36" s="226">
        <f t="shared" si="8"/>
        <v>4729</v>
      </c>
      <c r="H36" s="230">
        <f t="shared" si="9"/>
        <v>0.0020921575723362707</v>
      </c>
      <c r="I36" s="229"/>
      <c r="J36" s="227"/>
      <c r="K36" s="228">
        <v>1183</v>
      </c>
      <c r="L36" s="227">
        <v>1106</v>
      </c>
      <c r="M36" s="226">
        <f t="shared" si="10"/>
        <v>2289</v>
      </c>
      <c r="N36" s="232">
        <f t="shared" si="11"/>
        <v>1.0659676714722588</v>
      </c>
      <c r="O36" s="231"/>
      <c r="P36" s="227"/>
      <c r="Q36" s="228">
        <v>11945</v>
      </c>
      <c r="R36" s="227">
        <v>11257</v>
      </c>
      <c r="S36" s="226">
        <f t="shared" si="12"/>
        <v>23202</v>
      </c>
      <c r="T36" s="230">
        <f t="shared" si="13"/>
        <v>0.002048438209331986</v>
      </c>
      <c r="U36" s="229"/>
      <c r="V36" s="227"/>
      <c r="W36" s="228">
        <v>5858</v>
      </c>
      <c r="X36" s="227">
        <v>5385</v>
      </c>
      <c r="Y36" s="226">
        <f t="shared" si="14"/>
        <v>11243</v>
      </c>
      <c r="Z36" s="225">
        <f t="shared" si="15"/>
        <v>1.0636840700880548</v>
      </c>
    </row>
    <row r="37" spans="1:26" ht="18.75" customHeight="1">
      <c r="A37" s="233" t="s">
        <v>429</v>
      </c>
      <c r="B37" s="494" t="s">
        <v>430</v>
      </c>
      <c r="C37" s="231">
        <v>2329</v>
      </c>
      <c r="D37" s="227">
        <v>1955</v>
      </c>
      <c r="E37" s="228">
        <v>70</v>
      </c>
      <c r="F37" s="227">
        <v>87</v>
      </c>
      <c r="G37" s="226">
        <f t="shared" si="0"/>
        <v>4441</v>
      </c>
      <c r="H37" s="230">
        <f t="shared" si="1"/>
        <v>0.0019647434507814292</v>
      </c>
      <c r="I37" s="229">
        <v>2308</v>
      </c>
      <c r="J37" s="227">
        <v>2269</v>
      </c>
      <c r="K37" s="228">
        <v>79</v>
      </c>
      <c r="L37" s="227">
        <v>60</v>
      </c>
      <c r="M37" s="226">
        <f t="shared" si="2"/>
        <v>4716</v>
      </c>
      <c r="N37" s="232">
        <f t="shared" si="3"/>
        <v>-0.0583121289228159</v>
      </c>
      <c r="O37" s="231">
        <v>13048</v>
      </c>
      <c r="P37" s="227">
        <v>12468</v>
      </c>
      <c r="Q37" s="228">
        <v>350</v>
      </c>
      <c r="R37" s="227">
        <v>369</v>
      </c>
      <c r="S37" s="226">
        <f t="shared" si="4"/>
        <v>26235</v>
      </c>
      <c r="T37" s="230">
        <f t="shared" si="5"/>
        <v>0.0023162131032594025</v>
      </c>
      <c r="U37" s="229">
        <v>10657</v>
      </c>
      <c r="V37" s="227">
        <v>10510</v>
      </c>
      <c r="W37" s="228">
        <v>224</v>
      </c>
      <c r="X37" s="227">
        <v>295</v>
      </c>
      <c r="Y37" s="226">
        <f t="shared" si="6"/>
        <v>21686</v>
      </c>
      <c r="Z37" s="225">
        <f t="shared" si="7"/>
        <v>0.20976666974084668</v>
      </c>
    </row>
    <row r="38" spans="1:26" ht="18.75" customHeight="1">
      <c r="A38" s="233" t="s">
        <v>431</v>
      </c>
      <c r="B38" s="494" t="s">
        <v>432</v>
      </c>
      <c r="C38" s="231">
        <v>2177</v>
      </c>
      <c r="D38" s="227">
        <v>1983</v>
      </c>
      <c r="E38" s="228">
        <v>25</v>
      </c>
      <c r="F38" s="227">
        <v>21</v>
      </c>
      <c r="G38" s="226">
        <f t="shared" si="0"/>
        <v>4206</v>
      </c>
      <c r="H38" s="230">
        <f t="shared" si="1"/>
        <v>0.0018607770668738325</v>
      </c>
      <c r="I38" s="229">
        <v>1992</v>
      </c>
      <c r="J38" s="227">
        <v>1970</v>
      </c>
      <c r="K38" s="228">
        <v>40</v>
      </c>
      <c r="L38" s="227">
        <v>47</v>
      </c>
      <c r="M38" s="226">
        <f t="shared" si="2"/>
        <v>4049</v>
      </c>
      <c r="N38" s="232">
        <f t="shared" si="3"/>
        <v>0.038775006174364135</v>
      </c>
      <c r="O38" s="231">
        <v>10459</v>
      </c>
      <c r="P38" s="227">
        <v>9619</v>
      </c>
      <c r="Q38" s="228">
        <v>58</v>
      </c>
      <c r="R38" s="227">
        <v>116</v>
      </c>
      <c r="S38" s="226">
        <f t="shared" si="4"/>
        <v>20252</v>
      </c>
      <c r="T38" s="230">
        <f t="shared" si="5"/>
        <v>0.001787991147978251</v>
      </c>
      <c r="U38" s="229">
        <v>10618</v>
      </c>
      <c r="V38" s="227">
        <v>10128</v>
      </c>
      <c r="W38" s="228">
        <v>241</v>
      </c>
      <c r="X38" s="227">
        <v>249</v>
      </c>
      <c r="Y38" s="226">
        <f t="shared" si="6"/>
        <v>21236</v>
      </c>
      <c r="Z38" s="225">
        <f t="shared" si="7"/>
        <v>-0.04633640987003207</v>
      </c>
    </row>
    <row r="39" spans="1:26" ht="18.75" customHeight="1">
      <c r="A39" s="233" t="s">
        <v>433</v>
      </c>
      <c r="B39" s="494" t="s">
        <v>434</v>
      </c>
      <c r="C39" s="231">
        <v>497</v>
      </c>
      <c r="D39" s="227">
        <v>569</v>
      </c>
      <c r="E39" s="228">
        <v>1444</v>
      </c>
      <c r="F39" s="227">
        <v>1395</v>
      </c>
      <c r="G39" s="226">
        <f t="shared" si="0"/>
        <v>3905</v>
      </c>
      <c r="H39" s="230">
        <f t="shared" si="1"/>
        <v>0.0017276116134432517</v>
      </c>
      <c r="I39" s="229">
        <v>630</v>
      </c>
      <c r="J39" s="227">
        <v>689</v>
      </c>
      <c r="K39" s="228">
        <v>1282</v>
      </c>
      <c r="L39" s="227">
        <v>1339</v>
      </c>
      <c r="M39" s="226">
        <f t="shared" si="2"/>
        <v>3940</v>
      </c>
      <c r="N39" s="232">
        <f t="shared" si="3"/>
        <v>-0.008883248730964466</v>
      </c>
      <c r="O39" s="231">
        <v>4313</v>
      </c>
      <c r="P39" s="227">
        <v>4065</v>
      </c>
      <c r="Q39" s="228">
        <v>8124</v>
      </c>
      <c r="R39" s="227">
        <v>8395</v>
      </c>
      <c r="S39" s="226">
        <f t="shared" si="4"/>
        <v>24897</v>
      </c>
      <c r="T39" s="230">
        <f t="shared" si="5"/>
        <v>0.002198084910686081</v>
      </c>
      <c r="U39" s="229">
        <v>3998</v>
      </c>
      <c r="V39" s="227">
        <v>3847</v>
      </c>
      <c r="W39" s="228">
        <v>5730</v>
      </c>
      <c r="X39" s="227">
        <v>7715</v>
      </c>
      <c r="Y39" s="226">
        <f t="shared" si="6"/>
        <v>21290</v>
      </c>
      <c r="Z39" s="225">
        <f t="shared" si="7"/>
        <v>0.16942226397369664</v>
      </c>
    </row>
    <row r="40" spans="1:26" ht="18.75" customHeight="1">
      <c r="A40" s="233" t="s">
        <v>435</v>
      </c>
      <c r="B40" s="494" t="s">
        <v>436</v>
      </c>
      <c r="C40" s="231">
        <v>1920</v>
      </c>
      <c r="D40" s="227">
        <v>1630</v>
      </c>
      <c r="E40" s="228">
        <v>109</v>
      </c>
      <c r="F40" s="227">
        <v>101</v>
      </c>
      <c r="G40" s="226">
        <f t="shared" si="0"/>
        <v>3760</v>
      </c>
      <c r="H40" s="230">
        <f t="shared" si="1"/>
        <v>0.001663462142521543</v>
      </c>
      <c r="I40" s="229">
        <v>1885</v>
      </c>
      <c r="J40" s="227">
        <v>1670</v>
      </c>
      <c r="K40" s="228">
        <v>257</v>
      </c>
      <c r="L40" s="227">
        <v>251</v>
      </c>
      <c r="M40" s="226">
        <f t="shared" si="2"/>
        <v>4063</v>
      </c>
      <c r="N40" s="232">
        <f t="shared" si="3"/>
        <v>-0.07457543686930834</v>
      </c>
      <c r="O40" s="231">
        <v>10630</v>
      </c>
      <c r="P40" s="227">
        <v>9445</v>
      </c>
      <c r="Q40" s="228">
        <v>783</v>
      </c>
      <c r="R40" s="227">
        <v>752</v>
      </c>
      <c r="S40" s="226">
        <f t="shared" si="4"/>
        <v>21610</v>
      </c>
      <c r="T40" s="230">
        <f t="shared" si="5"/>
        <v>0.001907885083340411</v>
      </c>
      <c r="U40" s="229">
        <v>9125</v>
      </c>
      <c r="V40" s="227">
        <v>7773</v>
      </c>
      <c r="W40" s="228">
        <v>1065</v>
      </c>
      <c r="X40" s="227">
        <v>1072</v>
      </c>
      <c r="Y40" s="226">
        <f t="shared" si="6"/>
        <v>19035</v>
      </c>
      <c r="Z40" s="225">
        <f t="shared" si="7"/>
        <v>0.13527712109272394</v>
      </c>
    </row>
    <row r="41" spans="1:26" ht="18.75" customHeight="1">
      <c r="A41" s="233" t="s">
        <v>437</v>
      </c>
      <c r="B41" s="494" t="s">
        <v>438</v>
      </c>
      <c r="C41" s="231">
        <v>1375</v>
      </c>
      <c r="D41" s="227">
        <v>1325</v>
      </c>
      <c r="E41" s="228">
        <v>384</v>
      </c>
      <c r="F41" s="227">
        <v>402</v>
      </c>
      <c r="G41" s="226">
        <f t="shared" si="0"/>
        <v>3486</v>
      </c>
      <c r="H41" s="230">
        <f t="shared" si="1"/>
        <v>0.0015422417629867287</v>
      </c>
      <c r="I41" s="229">
        <v>1993</v>
      </c>
      <c r="J41" s="227">
        <v>2326</v>
      </c>
      <c r="K41" s="228">
        <v>423</v>
      </c>
      <c r="L41" s="227">
        <v>401</v>
      </c>
      <c r="M41" s="226">
        <f t="shared" si="2"/>
        <v>5143</v>
      </c>
      <c r="N41" s="232">
        <f t="shared" si="3"/>
        <v>-0.32218549484736536</v>
      </c>
      <c r="O41" s="231">
        <v>7883</v>
      </c>
      <c r="P41" s="227">
        <v>7566</v>
      </c>
      <c r="Q41" s="228">
        <v>2124</v>
      </c>
      <c r="R41" s="227">
        <v>1995</v>
      </c>
      <c r="S41" s="226">
        <f t="shared" si="4"/>
        <v>19568</v>
      </c>
      <c r="T41" s="230">
        <f t="shared" si="5"/>
        <v>0.0017276027445999613</v>
      </c>
      <c r="U41" s="229">
        <v>9211</v>
      </c>
      <c r="V41" s="227">
        <v>11075</v>
      </c>
      <c r="W41" s="228">
        <v>2253</v>
      </c>
      <c r="X41" s="227">
        <v>2169</v>
      </c>
      <c r="Y41" s="226">
        <f t="shared" si="6"/>
        <v>24708</v>
      </c>
      <c r="Z41" s="225">
        <f t="shared" si="7"/>
        <v>-0.2080297879229399</v>
      </c>
    </row>
    <row r="42" spans="1:26" ht="18.75" customHeight="1">
      <c r="A42" s="233" t="s">
        <v>439</v>
      </c>
      <c r="B42" s="494" t="s">
        <v>440</v>
      </c>
      <c r="C42" s="231">
        <v>1493</v>
      </c>
      <c r="D42" s="227">
        <v>1441</v>
      </c>
      <c r="E42" s="228">
        <v>30</v>
      </c>
      <c r="F42" s="227">
        <v>43</v>
      </c>
      <c r="G42" s="226">
        <f t="shared" si="0"/>
        <v>3007</v>
      </c>
      <c r="H42" s="230">
        <f t="shared" si="1"/>
        <v>0.0013303273038729468</v>
      </c>
      <c r="I42" s="229">
        <v>1195</v>
      </c>
      <c r="J42" s="227">
        <v>1197</v>
      </c>
      <c r="K42" s="228">
        <v>60</v>
      </c>
      <c r="L42" s="227">
        <v>74</v>
      </c>
      <c r="M42" s="226">
        <f t="shared" si="2"/>
        <v>2526</v>
      </c>
      <c r="N42" s="232">
        <f t="shared" si="3"/>
        <v>0.19041963578780674</v>
      </c>
      <c r="O42" s="231">
        <v>6118</v>
      </c>
      <c r="P42" s="227">
        <v>5999</v>
      </c>
      <c r="Q42" s="228">
        <v>852</v>
      </c>
      <c r="R42" s="227">
        <v>718</v>
      </c>
      <c r="S42" s="226">
        <f t="shared" si="4"/>
        <v>13687</v>
      </c>
      <c r="T42" s="230">
        <f t="shared" si="5"/>
        <v>0.0012083860775418884</v>
      </c>
      <c r="U42" s="229">
        <v>5780</v>
      </c>
      <c r="V42" s="227">
        <v>5489</v>
      </c>
      <c r="W42" s="228">
        <v>164</v>
      </c>
      <c r="X42" s="227">
        <v>181</v>
      </c>
      <c r="Y42" s="226">
        <f t="shared" si="6"/>
        <v>11614</v>
      </c>
      <c r="Z42" s="225">
        <f t="shared" si="7"/>
        <v>0.17849147580506286</v>
      </c>
    </row>
    <row r="43" spans="1:26" ht="18.75" customHeight="1">
      <c r="A43" s="233" t="s">
        <v>441</v>
      </c>
      <c r="B43" s="494" t="s">
        <v>442</v>
      </c>
      <c r="C43" s="231">
        <v>1370</v>
      </c>
      <c r="D43" s="227">
        <v>1505</v>
      </c>
      <c r="E43" s="228">
        <v>14</v>
      </c>
      <c r="F43" s="227">
        <v>10</v>
      </c>
      <c r="G43" s="226">
        <f t="shared" si="0"/>
        <v>2899</v>
      </c>
      <c r="H43" s="230">
        <f t="shared" si="1"/>
        <v>0.0012825470082898814</v>
      </c>
      <c r="I43" s="229">
        <v>2505</v>
      </c>
      <c r="J43" s="227">
        <v>2487</v>
      </c>
      <c r="K43" s="228">
        <v>65</v>
      </c>
      <c r="L43" s="227">
        <v>75</v>
      </c>
      <c r="M43" s="226">
        <f t="shared" si="2"/>
        <v>5132</v>
      </c>
      <c r="N43" s="232">
        <f t="shared" si="3"/>
        <v>-0.4351130163678878</v>
      </c>
      <c r="O43" s="231">
        <v>10973</v>
      </c>
      <c r="P43" s="227">
        <v>10250</v>
      </c>
      <c r="Q43" s="228">
        <v>125</v>
      </c>
      <c r="R43" s="227">
        <v>122</v>
      </c>
      <c r="S43" s="226">
        <f t="shared" si="4"/>
        <v>21470</v>
      </c>
      <c r="T43" s="230">
        <f t="shared" si="5"/>
        <v>0.0018955248838185387</v>
      </c>
      <c r="U43" s="229">
        <v>13088</v>
      </c>
      <c r="V43" s="227">
        <v>11589</v>
      </c>
      <c r="W43" s="228">
        <v>223</v>
      </c>
      <c r="X43" s="227">
        <v>188</v>
      </c>
      <c r="Y43" s="226">
        <f t="shared" si="6"/>
        <v>25088</v>
      </c>
      <c r="Z43" s="225">
        <f t="shared" si="7"/>
        <v>-0.14421237244897955</v>
      </c>
    </row>
    <row r="44" spans="1:26" ht="18.75" customHeight="1">
      <c r="A44" s="233" t="s">
        <v>443</v>
      </c>
      <c r="B44" s="494" t="s">
        <v>444</v>
      </c>
      <c r="C44" s="231">
        <v>936</v>
      </c>
      <c r="D44" s="227">
        <v>1004</v>
      </c>
      <c r="E44" s="228">
        <v>57</v>
      </c>
      <c r="F44" s="227">
        <v>85</v>
      </c>
      <c r="G44" s="226">
        <f t="shared" si="0"/>
        <v>2082</v>
      </c>
      <c r="H44" s="230">
        <f t="shared" si="1"/>
        <v>0.0009210979204068758</v>
      </c>
      <c r="I44" s="229">
        <v>882</v>
      </c>
      <c r="J44" s="227">
        <v>698</v>
      </c>
      <c r="K44" s="228">
        <v>5</v>
      </c>
      <c r="L44" s="227">
        <v>6</v>
      </c>
      <c r="M44" s="226">
        <f t="shared" si="2"/>
        <v>1591</v>
      </c>
      <c r="N44" s="232">
        <f t="shared" si="3"/>
        <v>0.30861093651791327</v>
      </c>
      <c r="O44" s="231">
        <v>5491</v>
      </c>
      <c r="P44" s="227">
        <v>4794</v>
      </c>
      <c r="Q44" s="228">
        <v>1312</v>
      </c>
      <c r="R44" s="227">
        <v>1179</v>
      </c>
      <c r="S44" s="226">
        <f t="shared" si="4"/>
        <v>12776</v>
      </c>
      <c r="T44" s="230">
        <f t="shared" si="5"/>
        <v>0.0011279564935102772</v>
      </c>
      <c r="U44" s="229">
        <v>5172</v>
      </c>
      <c r="V44" s="227">
        <v>3869</v>
      </c>
      <c r="W44" s="228">
        <v>331</v>
      </c>
      <c r="X44" s="227">
        <v>233</v>
      </c>
      <c r="Y44" s="226">
        <f t="shared" si="6"/>
        <v>9605</v>
      </c>
      <c r="Z44" s="225">
        <f t="shared" si="7"/>
        <v>0.3301405517959397</v>
      </c>
    </row>
    <row r="45" spans="1:26" ht="18.75" customHeight="1">
      <c r="A45" s="233" t="s">
        <v>445</v>
      </c>
      <c r="B45" s="494" t="s">
        <v>446</v>
      </c>
      <c r="C45" s="231">
        <v>0</v>
      </c>
      <c r="D45" s="227">
        <v>0</v>
      </c>
      <c r="E45" s="228">
        <v>928</v>
      </c>
      <c r="F45" s="227">
        <v>718</v>
      </c>
      <c r="G45" s="226">
        <f t="shared" si="0"/>
        <v>1646</v>
      </c>
      <c r="H45" s="230">
        <f t="shared" si="1"/>
        <v>0.0007282070974974628</v>
      </c>
      <c r="I45" s="229"/>
      <c r="J45" s="227"/>
      <c r="K45" s="228">
        <v>316</v>
      </c>
      <c r="L45" s="227">
        <v>345</v>
      </c>
      <c r="M45" s="226">
        <f t="shared" si="2"/>
        <v>661</v>
      </c>
      <c r="N45" s="232">
        <f t="shared" si="3"/>
        <v>1.4901664145234492</v>
      </c>
      <c r="O45" s="231"/>
      <c r="P45" s="227"/>
      <c r="Q45" s="228">
        <v>4001</v>
      </c>
      <c r="R45" s="227">
        <v>4312</v>
      </c>
      <c r="S45" s="226">
        <f t="shared" si="4"/>
        <v>8313</v>
      </c>
      <c r="T45" s="230">
        <f t="shared" si="5"/>
        <v>0.0007339309901808809</v>
      </c>
      <c r="U45" s="229"/>
      <c r="V45" s="227"/>
      <c r="W45" s="228">
        <v>1082</v>
      </c>
      <c r="X45" s="227">
        <v>861</v>
      </c>
      <c r="Y45" s="226">
        <f t="shared" si="6"/>
        <v>1943</v>
      </c>
      <c r="Z45" s="225">
        <f t="shared" si="7"/>
        <v>3.2784354091610908</v>
      </c>
    </row>
    <row r="46" spans="1:26" ht="18.75" customHeight="1">
      <c r="A46" s="233" t="s">
        <v>447</v>
      </c>
      <c r="B46" s="494" t="s">
        <v>448</v>
      </c>
      <c r="C46" s="231">
        <v>422</v>
      </c>
      <c r="D46" s="227">
        <v>446</v>
      </c>
      <c r="E46" s="228">
        <v>329</v>
      </c>
      <c r="F46" s="227">
        <v>294</v>
      </c>
      <c r="G46" s="226">
        <f t="shared" si="0"/>
        <v>1491</v>
      </c>
      <c r="H46" s="230">
        <f t="shared" si="1"/>
        <v>0.0006596335251328779</v>
      </c>
      <c r="I46" s="229">
        <v>850</v>
      </c>
      <c r="J46" s="227">
        <v>788</v>
      </c>
      <c r="K46" s="228">
        <v>156</v>
      </c>
      <c r="L46" s="227">
        <v>157</v>
      </c>
      <c r="M46" s="226">
        <f t="shared" si="2"/>
        <v>1951</v>
      </c>
      <c r="N46" s="232">
        <f t="shared" si="3"/>
        <v>-0.23577652485904665</v>
      </c>
      <c r="O46" s="231">
        <v>3204</v>
      </c>
      <c r="P46" s="227">
        <v>3119</v>
      </c>
      <c r="Q46" s="228">
        <v>1478</v>
      </c>
      <c r="R46" s="227">
        <v>1327</v>
      </c>
      <c r="S46" s="226">
        <f t="shared" si="4"/>
        <v>9128</v>
      </c>
      <c r="T46" s="230">
        <f t="shared" si="5"/>
        <v>0.0008058850088260653</v>
      </c>
      <c r="U46" s="229">
        <v>4505</v>
      </c>
      <c r="V46" s="227">
        <v>3958</v>
      </c>
      <c r="W46" s="228">
        <v>627</v>
      </c>
      <c r="X46" s="227">
        <v>530</v>
      </c>
      <c r="Y46" s="226">
        <f t="shared" si="6"/>
        <v>9620</v>
      </c>
      <c r="Z46" s="225">
        <f t="shared" si="7"/>
        <v>-0.05114345114345109</v>
      </c>
    </row>
    <row r="47" spans="1:26" ht="18.75" customHeight="1">
      <c r="A47" s="233" t="s">
        <v>449</v>
      </c>
      <c r="B47" s="494" t="s">
        <v>450</v>
      </c>
      <c r="C47" s="231">
        <v>305</v>
      </c>
      <c r="D47" s="227">
        <v>272</v>
      </c>
      <c r="E47" s="228">
        <v>469</v>
      </c>
      <c r="F47" s="227">
        <v>440</v>
      </c>
      <c r="G47" s="226">
        <f t="shared" si="0"/>
        <v>1486</v>
      </c>
      <c r="H47" s="230">
        <f t="shared" si="1"/>
        <v>0.0006574214744114397</v>
      </c>
      <c r="I47" s="229">
        <v>320</v>
      </c>
      <c r="J47" s="227">
        <v>198</v>
      </c>
      <c r="K47" s="228">
        <v>489</v>
      </c>
      <c r="L47" s="227">
        <v>353</v>
      </c>
      <c r="M47" s="226">
        <f t="shared" si="2"/>
        <v>1360</v>
      </c>
      <c r="N47" s="232">
        <f t="shared" si="3"/>
        <v>0.0926470588235293</v>
      </c>
      <c r="O47" s="231">
        <v>1796</v>
      </c>
      <c r="P47" s="227">
        <v>1450</v>
      </c>
      <c r="Q47" s="228">
        <v>3099</v>
      </c>
      <c r="R47" s="227">
        <v>2274</v>
      </c>
      <c r="S47" s="226">
        <f t="shared" si="4"/>
        <v>8619</v>
      </c>
      <c r="T47" s="230">
        <f t="shared" si="5"/>
        <v>0.0007609468548501158</v>
      </c>
      <c r="U47" s="229">
        <v>1877</v>
      </c>
      <c r="V47" s="227">
        <v>1084</v>
      </c>
      <c r="W47" s="228">
        <v>3128</v>
      </c>
      <c r="X47" s="227">
        <v>2019</v>
      </c>
      <c r="Y47" s="226">
        <f t="shared" si="6"/>
        <v>8108</v>
      </c>
      <c r="Z47" s="225">
        <f t="shared" si="7"/>
        <v>0.06302417365564872</v>
      </c>
    </row>
    <row r="48" spans="1:26" ht="18.75" customHeight="1">
      <c r="A48" s="233" t="s">
        <v>445</v>
      </c>
      <c r="B48" s="494" t="s">
        <v>451</v>
      </c>
      <c r="C48" s="231">
        <v>638</v>
      </c>
      <c r="D48" s="227">
        <v>627</v>
      </c>
      <c r="E48" s="228">
        <v>88</v>
      </c>
      <c r="F48" s="227">
        <v>56</v>
      </c>
      <c r="G48" s="226">
        <f t="shared" si="0"/>
        <v>1409</v>
      </c>
      <c r="H48" s="230">
        <f t="shared" si="1"/>
        <v>0.000623355893301291</v>
      </c>
      <c r="I48" s="229">
        <v>1060</v>
      </c>
      <c r="J48" s="227">
        <v>879</v>
      </c>
      <c r="K48" s="228">
        <v>76</v>
      </c>
      <c r="L48" s="227">
        <v>63</v>
      </c>
      <c r="M48" s="226">
        <f t="shared" si="2"/>
        <v>2078</v>
      </c>
      <c r="N48" s="232">
        <f t="shared" si="3"/>
        <v>-0.321944177093359</v>
      </c>
      <c r="O48" s="231">
        <v>5162</v>
      </c>
      <c r="P48" s="227">
        <v>5011</v>
      </c>
      <c r="Q48" s="228">
        <v>419</v>
      </c>
      <c r="R48" s="227">
        <v>325</v>
      </c>
      <c r="S48" s="226">
        <f t="shared" si="4"/>
        <v>10917</v>
      </c>
      <c r="T48" s="230">
        <f t="shared" si="5"/>
        <v>0.0009638307012877032</v>
      </c>
      <c r="U48" s="229">
        <v>5662</v>
      </c>
      <c r="V48" s="227">
        <v>4308</v>
      </c>
      <c r="W48" s="228">
        <v>136</v>
      </c>
      <c r="X48" s="227">
        <v>160</v>
      </c>
      <c r="Y48" s="226">
        <f t="shared" si="6"/>
        <v>10266</v>
      </c>
      <c r="Z48" s="225">
        <f t="shared" si="7"/>
        <v>0.0634132086499124</v>
      </c>
    </row>
    <row r="49" spans="1:26" ht="18.75" customHeight="1">
      <c r="A49" s="233" t="s">
        <v>452</v>
      </c>
      <c r="B49" s="494" t="s">
        <v>453</v>
      </c>
      <c r="C49" s="231">
        <v>0</v>
      </c>
      <c r="D49" s="227">
        <v>0</v>
      </c>
      <c r="E49" s="228">
        <v>637</v>
      </c>
      <c r="F49" s="227">
        <v>640</v>
      </c>
      <c r="G49" s="226">
        <f t="shared" si="0"/>
        <v>1277</v>
      </c>
      <c r="H49" s="230">
        <f t="shared" si="1"/>
        <v>0.000564957754255322</v>
      </c>
      <c r="I49" s="229"/>
      <c r="J49" s="227"/>
      <c r="K49" s="228">
        <v>590</v>
      </c>
      <c r="L49" s="227">
        <v>617</v>
      </c>
      <c r="M49" s="226">
        <f t="shared" si="2"/>
        <v>1207</v>
      </c>
      <c r="N49" s="232">
        <f t="shared" si="3"/>
        <v>0.05799502899751441</v>
      </c>
      <c r="O49" s="231"/>
      <c r="P49" s="227"/>
      <c r="Q49" s="228">
        <v>2816</v>
      </c>
      <c r="R49" s="227">
        <v>2875</v>
      </c>
      <c r="S49" s="226">
        <f t="shared" si="4"/>
        <v>5691</v>
      </c>
      <c r="T49" s="230">
        <f t="shared" si="5"/>
        <v>0.0005024421105641036</v>
      </c>
      <c r="U49" s="229"/>
      <c r="V49" s="227"/>
      <c r="W49" s="228">
        <v>2812</v>
      </c>
      <c r="X49" s="227">
        <v>2827</v>
      </c>
      <c r="Y49" s="226">
        <f t="shared" si="6"/>
        <v>5639</v>
      </c>
      <c r="Z49" s="225">
        <f t="shared" si="7"/>
        <v>0.009221493172548278</v>
      </c>
    </row>
    <row r="50" spans="1:26" ht="18.75" customHeight="1">
      <c r="A50" s="233" t="s">
        <v>454</v>
      </c>
      <c r="B50" s="494" t="s">
        <v>454</v>
      </c>
      <c r="C50" s="231">
        <v>200</v>
      </c>
      <c r="D50" s="227">
        <v>208</v>
      </c>
      <c r="E50" s="228">
        <v>448</v>
      </c>
      <c r="F50" s="227">
        <v>399</v>
      </c>
      <c r="G50" s="226">
        <f t="shared" si="0"/>
        <v>1255</v>
      </c>
      <c r="H50" s="230">
        <f t="shared" si="1"/>
        <v>0.0005552247310809938</v>
      </c>
      <c r="I50" s="229">
        <v>627</v>
      </c>
      <c r="J50" s="227">
        <v>391</v>
      </c>
      <c r="K50" s="228">
        <v>486</v>
      </c>
      <c r="L50" s="227">
        <v>405</v>
      </c>
      <c r="M50" s="226">
        <f t="shared" si="2"/>
        <v>1909</v>
      </c>
      <c r="N50" s="232">
        <f t="shared" si="3"/>
        <v>-0.3425877422734416</v>
      </c>
      <c r="O50" s="231">
        <v>1318</v>
      </c>
      <c r="P50" s="227">
        <v>1975</v>
      </c>
      <c r="Q50" s="228">
        <v>2511</v>
      </c>
      <c r="R50" s="227">
        <v>2389</v>
      </c>
      <c r="S50" s="226">
        <f t="shared" si="4"/>
        <v>8193</v>
      </c>
      <c r="T50" s="230">
        <f t="shared" si="5"/>
        <v>0.0007233365334478476</v>
      </c>
      <c r="U50" s="229">
        <v>2888</v>
      </c>
      <c r="V50" s="227">
        <v>1679</v>
      </c>
      <c r="W50" s="228">
        <v>2253</v>
      </c>
      <c r="X50" s="227">
        <v>1872</v>
      </c>
      <c r="Y50" s="226">
        <f t="shared" si="6"/>
        <v>8692</v>
      </c>
      <c r="Z50" s="225">
        <f t="shared" si="7"/>
        <v>-0.057409111826967285</v>
      </c>
    </row>
    <row r="51" spans="1:26" ht="18.75" customHeight="1">
      <c r="A51" s="233" t="s">
        <v>455</v>
      </c>
      <c r="B51" s="494" t="s">
        <v>455</v>
      </c>
      <c r="C51" s="231">
        <v>337</v>
      </c>
      <c r="D51" s="227">
        <v>272</v>
      </c>
      <c r="E51" s="228">
        <v>211</v>
      </c>
      <c r="F51" s="227">
        <v>414</v>
      </c>
      <c r="G51" s="226">
        <f t="shared" si="0"/>
        <v>1234</v>
      </c>
      <c r="H51" s="230">
        <f t="shared" si="1"/>
        <v>0.0005459341180509532</v>
      </c>
      <c r="I51" s="229">
        <v>522</v>
      </c>
      <c r="J51" s="227">
        <v>429</v>
      </c>
      <c r="K51" s="228">
        <v>205</v>
      </c>
      <c r="L51" s="227">
        <v>314</v>
      </c>
      <c r="M51" s="226">
        <f t="shared" si="2"/>
        <v>1470</v>
      </c>
      <c r="N51" s="232">
        <f t="shared" si="3"/>
        <v>-0.16054421768707483</v>
      </c>
      <c r="O51" s="231">
        <v>1722</v>
      </c>
      <c r="P51" s="227">
        <v>1822</v>
      </c>
      <c r="Q51" s="228">
        <v>2509</v>
      </c>
      <c r="R51" s="227">
        <v>2715</v>
      </c>
      <c r="S51" s="226">
        <f t="shared" si="4"/>
        <v>8768</v>
      </c>
      <c r="T51" s="230">
        <f t="shared" si="5"/>
        <v>0.0007741016386269655</v>
      </c>
      <c r="U51" s="229">
        <v>2371</v>
      </c>
      <c r="V51" s="227">
        <v>2176</v>
      </c>
      <c r="W51" s="228">
        <v>1615</v>
      </c>
      <c r="X51" s="227">
        <v>1932</v>
      </c>
      <c r="Y51" s="226">
        <f t="shared" si="6"/>
        <v>8094</v>
      </c>
      <c r="Z51" s="225">
        <f t="shared" si="7"/>
        <v>0.08327155917963913</v>
      </c>
    </row>
    <row r="52" spans="1:26" ht="18.75" customHeight="1">
      <c r="A52" s="233" t="s">
        <v>456</v>
      </c>
      <c r="B52" s="494" t="s">
        <v>457</v>
      </c>
      <c r="C52" s="231">
        <v>482</v>
      </c>
      <c r="D52" s="227">
        <v>589</v>
      </c>
      <c r="E52" s="228">
        <v>41</v>
      </c>
      <c r="F52" s="227">
        <v>43</v>
      </c>
      <c r="G52" s="226">
        <f t="shared" si="0"/>
        <v>1155</v>
      </c>
      <c r="H52" s="230">
        <f t="shared" si="1"/>
        <v>0.0005109837166522293</v>
      </c>
      <c r="I52" s="229">
        <v>732</v>
      </c>
      <c r="J52" s="227">
        <v>492</v>
      </c>
      <c r="K52" s="228">
        <v>60</v>
      </c>
      <c r="L52" s="227">
        <v>74</v>
      </c>
      <c r="M52" s="226">
        <f t="shared" si="2"/>
        <v>1358</v>
      </c>
      <c r="N52" s="232">
        <f t="shared" si="3"/>
        <v>-0.14948453608247425</v>
      </c>
      <c r="O52" s="231">
        <v>4131</v>
      </c>
      <c r="P52" s="227">
        <v>4366</v>
      </c>
      <c r="Q52" s="228">
        <v>234</v>
      </c>
      <c r="R52" s="227">
        <v>207</v>
      </c>
      <c r="S52" s="226">
        <f t="shared" si="4"/>
        <v>8938</v>
      </c>
      <c r="T52" s="230">
        <f t="shared" si="5"/>
        <v>0.0007891104523320959</v>
      </c>
      <c r="U52" s="229">
        <v>4086</v>
      </c>
      <c r="V52" s="227">
        <v>2654</v>
      </c>
      <c r="W52" s="228">
        <v>145</v>
      </c>
      <c r="X52" s="227">
        <v>159</v>
      </c>
      <c r="Y52" s="226">
        <f t="shared" si="6"/>
        <v>7044</v>
      </c>
      <c r="Z52" s="225">
        <f t="shared" si="7"/>
        <v>0.2688813174332765</v>
      </c>
    </row>
    <row r="53" spans="1:26" ht="18.75" customHeight="1">
      <c r="A53" s="233" t="s">
        <v>458</v>
      </c>
      <c r="B53" s="494" t="s">
        <v>458</v>
      </c>
      <c r="C53" s="231">
        <v>333</v>
      </c>
      <c r="D53" s="227">
        <v>302</v>
      </c>
      <c r="E53" s="228">
        <v>219</v>
      </c>
      <c r="F53" s="227">
        <v>223</v>
      </c>
      <c r="G53" s="226">
        <f t="shared" si="0"/>
        <v>1077</v>
      </c>
      <c r="H53" s="230">
        <f t="shared" si="1"/>
        <v>0.00047647572539779307</v>
      </c>
      <c r="I53" s="229">
        <v>475</v>
      </c>
      <c r="J53" s="227">
        <v>342</v>
      </c>
      <c r="K53" s="228">
        <v>241</v>
      </c>
      <c r="L53" s="227">
        <v>262</v>
      </c>
      <c r="M53" s="226">
        <f t="shared" si="2"/>
        <v>1320</v>
      </c>
      <c r="N53" s="232">
        <f t="shared" si="3"/>
        <v>-0.18409090909090908</v>
      </c>
      <c r="O53" s="231">
        <v>1975</v>
      </c>
      <c r="P53" s="227">
        <v>1811</v>
      </c>
      <c r="Q53" s="228">
        <v>1591</v>
      </c>
      <c r="R53" s="227">
        <v>1547</v>
      </c>
      <c r="S53" s="226">
        <f t="shared" si="4"/>
        <v>6924</v>
      </c>
      <c r="T53" s="230">
        <f t="shared" si="5"/>
        <v>0.0006113001534960206</v>
      </c>
      <c r="U53" s="229">
        <v>2101</v>
      </c>
      <c r="V53" s="227">
        <v>1765</v>
      </c>
      <c r="W53" s="228">
        <v>958</v>
      </c>
      <c r="X53" s="227">
        <v>1006</v>
      </c>
      <c r="Y53" s="226">
        <f t="shared" si="6"/>
        <v>5830</v>
      </c>
      <c r="Z53" s="225">
        <f t="shared" si="7"/>
        <v>0.18765008576329323</v>
      </c>
    </row>
    <row r="54" spans="1:26" ht="18.75" customHeight="1">
      <c r="A54" s="233" t="s">
        <v>459</v>
      </c>
      <c r="B54" s="494" t="s">
        <v>460</v>
      </c>
      <c r="C54" s="231">
        <v>464</v>
      </c>
      <c r="D54" s="227">
        <v>420</v>
      </c>
      <c r="E54" s="228">
        <v>15</v>
      </c>
      <c r="F54" s="227">
        <v>15</v>
      </c>
      <c r="G54" s="226">
        <f t="shared" si="0"/>
        <v>914</v>
      </c>
      <c r="H54" s="230">
        <f t="shared" si="1"/>
        <v>0.00040436287187890703</v>
      </c>
      <c r="I54" s="229">
        <v>442</v>
      </c>
      <c r="J54" s="227">
        <v>409</v>
      </c>
      <c r="K54" s="228">
        <v>24</v>
      </c>
      <c r="L54" s="227">
        <v>30</v>
      </c>
      <c r="M54" s="226">
        <f t="shared" si="2"/>
        <v>905</v>
      </c>
      <c r="N54" s="232">
        <f t="shared" si="3"/>
        <v>0.009944751381215422</v>
      </c>
      <c r="O54" s="231">
        <v>2042</v>
      </c>
      <c r="P54" s="227">
        <v>1945</v>
      </c>
      <c r="Q54" s="228">
        <v>149</v>
      </c>
      <c r="R54" s="227">
        <v>167</v>
      </c>
      <c r="S54" s="226">
        <f t="shared" si="4"/>
        <v>4303</v>
      </c>
      <c r="T54" s="230">
        <f t="shared" si="5"/>
        <v>0.0003798995610186853</v>
      </c>
      <c r="U54" s="229">
        <v>2061</v>
      </c>
      <c r="V54" s="227">
        <v>1914</v>
      </c>
      <c r="W54" s="228">
        <v>83</v>
      </c>
      <c r="X54" s="227">
        <v>502</v>
      </c>
      <c r="Y54" s="226">
        <f t="shared" si="6"/>
        <v>4560</v>
      </c>
      <c r="Z54" s="225">
        <f t="shared" si="7"/>
        <v>-0.056359649122807</v>
      </c>
    </row>
    <row r="55" spans="1:26" ht="18.75" customHeight="1">
      <c r="A55" s="233" t="s">
        <v>461</v>
      </c>
      <c r="B55" s="494" t="s">
        <v>461</v>
      </c>
      <c r="C55" s="231">
        <v>438</v>
      </c>
      <c r="D55" s="227">
        <v>450</v>
      </c>
      <c r="E55" s="228">
        <v>10</v>
      </c>
      <c r="F55" s="227">
        <v>14</v>
      </c>
      <c r="G55" s="226">
        <f t="shared" si="0"/>
        <v>912</v>
      </c>
      <c r="H55" s="230">
        <f t="shared" si="1"/>
        <v>0.00040347805159033175</v>
      </c>
      <c r="I55" s="229">
        <v>452</v>
      </c>
      <c r="J55" s="227">
        <v>428</v>
      </c>
      <c r="K55" s="228">
        <v>8</v>
      </c>
      <c r="L55" s="227">
        <v>7</v>
      </c>
      <c r="M55" s="226">
        <f t="shared" si="2"/>
        <v>895</v>
      </c>
      <c r="N55" s="232">
        <f t="shared" si="3"/>
        <v>0.018994413407821265</v>
      </c>
      <c r="O55" s="231">
        <v>2172</v>
      </c>
      <c r="P55" s="227">
        <v>2048</v>
      </c>
      <c r="Q55" s="228">
        <v>105</v>
      </c>
      <c r="R55" s="227">
        <v>109</v>
      </c>
      <c r="S55" s="226">
        <f t="shared" si="4"/>
        <v>4434</v>
      </c>
      <c r="T55" s="230">
        <f t="shared" si="5"/>
        <v>0.00039146517628557996</v>
      </c>
      <c r="U55" s="229">
        <v>2039</v>
      </c>
      <c r="V55" s="227">
        <v>1959</v>
      </c>
      <c r="W55" s="228">
        <v>15</v>
      </c>
      <c r="X55" s="227">
        <v>20</v>
      </c>
      <c r="Y55" s="226">
        <f t="shared" si="6"/>
        <v>4033</v>
      </c>
      <c r="Z55" s="225">
        <f t="shared" si="7"/>
        <v>0.09942970493429204</v>
      </c>
    </row>
    <row r="56" spans="1:26" ht="18.75" customHeight="1">
      <c r="A56" s="233" t="s">
        <v>462</v>
      </c>
      <c r="B56" s="494" t="s">
        <v>463</v>
      </c>
      <c r="C56" s="231">
        <v>0</v>
      </c>
      <c r="D56" s="227">
        <v>0</v>
      </c>
      <c r="E56" s="228">
        <v>405</v>
      </c>
      <c r="F56" s="227">
        <v>445</v>
      </c>
      <c r="G56" s="226">
        <f t="shared" si="0"/>
        <v>850</v>
      </c>
      <c r="H56" s="230">
        <f t="shared" si="1"/>
        <v>0.0003760486226444978</v>
      </c>
      <c r="I56" s="229"/>
      <c r="J56" s="227"/>
      <c r="K56" s="228">
        <v>232</v>
      </c>
      <c r="L56" s="227">
        <v>309</v>
      </c>
      <c r="M56" s="226">
        <f t="shared" si="2"/>
        <v>541</v>
      </c>
      <c r="N56" s="232">
        <f t="shared" si="3"/>
        <v>0.5711645101663585</v>
      </c>
      <c r="O56" s="231"/>
      <c r="P56" s="227"/>
      <c r="Q56" s="228">
        <v>1545</v>
      </c>
      <c r="R56" s="227">
        <v>1756</v>
      </c>
      <c r="S56" s="226">
        <f t="shared" si="4"/>
        <v>3301</v>
      </c>
      <c r="T56" s="230">
        <f t="shared" si="5"/>
        <v>0.0002914358472978573</v>
      </c>
      <c r="U56" s="229"/>
      <c r="V56" s="227"/>
      <c r="W56" s="228">
        <v>1030</v>
      </c>
      <c r="X56" s="227">
        <v>1221</v>
      </c>
      <c r="Y56" s="226">
        <f t="shared" si="6"/>
        <v>2251</v>
      </c>
      <c r="Z56" s="225">
        <f t="shared" si="7"/>
        <v>0.466459351399378</v>
      </c>
    </row>
    <row r="57" spans="1:26" ht="18.75" customHeight="1">
      <c r="A57" s="233" t="s">
        <v>464</v>
      </c>
      <c r="B57" s="494" t="s">
        <v>465</v>
      </c>
      <c r="C57" s="231">
        <v>320</v>
      </c>
      <c r="D57" s="227">
        <v>515</v>
      </c>
      <c r="E57" s="228">
        <v>0</v>
      </c>
      <c r="F57" s="227">
        <v>0</v>
      </c>
      <c r="G57" s="226">
        <f t="shared" si="0"/>
        <v>835</v>
      </c>
      <c r="H57" s="230">
        <f t="shared" si="1"/>
        <v>0.00036941247048018314</v>
      </c>
      <c r="I57" s="229"/>
      <c r="J57" s="227"/>
      <c r="K57" s="228">
        <v>3179</v>
      </c>
      <c r="L57" s="227">
        <v>3848</v>
      </c>
      <c r="M57" s="226">
        <f t="shared" si="2"/>
        <v>7027</v>
      </c>
      <c r="N57" s="232">
        <f t="shared" si="3"/>
        <v>-0.8811726198946919</v>
      </c>
      <c r="O57" s="231">
        <v>320</v>
      </c>
      <c r="P57" s="227">
        <v>515</v>
      </c>
      <c r="Q57" s="228">
        <v>10728</v>
      </c>
      <c r="R57" s="227">
        <v>10716</v>
      </c>
      <c r="S57" s="226">
        <f t="shared" si="4"/>
        <v>22279</v>
      </c>
      <c r="T57" s="230">
        <f t="shared" si="5"/>
        <v>0.0019669491796270714</v>
      </c>
      <c r="U57" s="229"/>
      <c r="V57" s="227"/>
      <c r="W57" s="228">
        <v>14451</v>
      </c>
      <c r="X57" s="227">
        <v>17587</v>
      </c>
      <c r="Y57" s="226">
        <f t="shared" si="6"/>
        <v>32038</v>
      </c>
      <c r="Z57" s="225">
        <f t="shared" si="7"/>
        <v>-0.30460702915288096</v>
      </c>
    </row>
    <row r="58" spans="1:26" ht="18.75" customHeight="1">
      <c r="A58" s="233" t="s">
        <v>59</v>
      </c>
      <c r="B58" s="494" t="s">
        <v>59</v>
      </c>
      <c r="C58" s="231">
        <v>1616</v>
      </c>
      <c r="D58" s="227">
        <v>1609</v>
      </c>
      <c r="E58" s="228">
        <v>5993</v>
      </c>
      <c r="F58" s="227">
        <v>8174</v>
      </c>
      <c r="G58" s="226">
        <f t="shared" si="0"/>
        <v>17392</v>
      </c>
      <c r="H58" s="230">
        <f t="shared" si="1"/>
        <v>0.007694397229450712</v>
      </c>
      <c r="I58" s="229">
        <v>2535</v>
      </c>
      <c r="J58" s="227">
        <v>2289</v>
      </c>
      <c r="K58" s="228">
        <v>7859</v>
      </c>
      <c r="L58" s="227">
        <v>8355</v>
      </c>
      <c r="M58" s="226">
        <f t="shared" si="2"/>
        <v>21038</v>
      </c>
      <c r="N58" s="232">
        <f t="shared" si="3"/>
        <v>-0.17330544728586372</v>
      </c>
      <c r="O58" s="231">
        <v>9851</v>
      </c>
      <c r="P58" s="227">
        <v>10904</v>
      </c>
      <c r="Q58" s="228">
        <v>36425</v>
      </c>
      <c r="R58" s="227">
        <v>44331</v>
      </c>
      <c r="S58" s="226">
        <f t="shared" si="4"/>
        <v>101511</v>
      </c>
      <c r="T58" s="230">
        <f t="shared" si="5"/>
        <v>0.008962115811891182</v>
      </c>
      <c r="U58" s="229">
        <v>15364</v>
      </c>
      <c r="V58" s="227">
        <v>13118</v>
      </c>
      <c r="W58" s="228">
        <v>35782</v>
      </c>
      <c r="X58" s="227">
        <v>37458</v>
      </c>
      <c r="Y58" s="226">
        <f t="shared" si="6"/>
        <v>101722</v>
      </c>
      <c r="Z58" s="225">
        <f t="shared" si="7"/>
        <v>-0.002074280883191393</v>
      </c>
    </row>
    <row r="59" spans="1:26" ht="18.75" customHeight="1">
      <c r="A59" s="233"/>
      <c r="B59" s="494"/>
      <c r="C59" s="231"/>
      <c r="D59" s="227"/>
      <c r="E59" s="228"/>
      <c r="F59" s="227"/>
      <c r="G59" s="226">
        <f t="shared" si="0"/>
        <v>0</v>
      </c>
      <c r="H59" s="230">
        <f t="shared" si="1"/>
        <v>0</v>
      </c>
      <c r="I59" s="229"/>
      <c r="J59" s="227"/>
      <c r="K59" s="228"/>
      <c r="L59" s="227"/>
      <c r="M59" s="226">
        <f t="shared" si="2"/>
        <v>0</v>
      </c>
      <c r="N59" s="232" t="str">
        <f t="shared" si="3"/>
        <v>         /0</v>
      </c>
      <c r="O59" s="231"/>
      <c r="P59" s="227"/>
      <c r="Q59" s="228"/>
      <c r="R59" s="227"/>
      <c r="S59" s="226">
        <f t="shared" si="4"/>
        <v>0</v>
      </c>
      <c r="T59" s="230">
        <f t="shared" si="5"/>
        <v>0</v>
      </c>
      <c r="U59" s="229"/>
      <c r="V59" s="227"/>
      <c r="W59" s="228"/>
      <c r="X59" s="227"/>
      <c r="Y59" s="226">
        <f t="shared" si="6"/>
        <v>0</v>
      </c>
      <c r="Z59" s="225" t="str">
        <f t="shared" si="7"/>
        <v>         /0</v>
      </c>
    </row>
    <row r="60" spans="1:26" ht="18.75" customHeight="1">
      <c r="A60" s="233"/>
      <c r="B60" s="494"/>
      <c r="C60" s="231"/>
      <c r="D60" s="227"/>
      <c r="E60" s="228"/>
      <c r="F60" s="227"/>
      <c r="G60" s="226">
        <f aca="true" t="shared" si="16" ref="G60:G70">SUM(C60:F60)</f>
        <v>0</v>
      </c>
      <c r="H60" s="230">
        <f aca="true" t="shared" si="17" ref="H60:H70">G60/$G$9</f>
        <v>0</v>
      </c>
      <c r="I60" s="229"/>
      <c r="J60" s="227"/>
      <c r="K60" s="228"/>
      <c r="L60" s="227"/>
      <c r="M60" s="226">
        <f aca="true" t="shared" si="18" ref="M60:M70">SUM(I60:L60)</f>
        <v>0</v>
      </c>
      <c r="N60" s="232" t="str">
        <f aca="true" t="shared" si="19" ref="N60:N70">IF(ISERROR(G60/M60-1),"         /0",(G60/M60-1))</f>
        <v>         /0</v>
      </c>
      <c r="O60" s="231"/>
      <c r="P60" s="227"/>
      <c r="Q60" s="228"/>
      <c r="R60" s="227"/>
      <c r="S60" s="226">
        <f aca="true" t="shared" si="20" ref="S60:S70">SUM(O60:R60)</f>
        <v>0</v>
      </c>
      <c r="T60" s="230">
        <f aca="true" t="shared" si="21" ref="T60:T70">S60/$S$9</f>
        <v>0</v>
      </c>
      <c r="U60" s="229"/>
      <c r="V60" s="227"/>
      <c r="W60" s="228"/>
      <c r="X60" s="227"/>
      <c r="Y60" s="226">
        <f aca="true" t="shared" si="22" ref="Y60:Y70">SUM(U60:X60)</f>
        <v>0</v>
      </c>
      <c r="Z60" s="225" t="str">
        <f aca="true" t="shared" si="23" ref="Z60:Z70">IF(ISERROR(S60/Y60-1),"         /0",IF(S60/Y60&gt;5,"  *  ",(S60/Y60-1)))</f>
        <v>         /0</v>
      </c>
    </row>
    <row r="61" spans="1:26" ht="18.75" customHeight="1">
      <c r="A61" s="233"/>
      <c r="B61" s="494"/>
      <c r="C61" s="231"/>
      <c r="D61" s="227"/>
      <c r="E61" s="228"/>
      <c r="F61" s="227"/>
      <c r="G61" s="226">
        <f t="shared" si="16"/>
        <v>0</v>
      </c>
      <c r="H61" s="230">
        <f t="shared" si="17"/>
        <v>0</v>
      </c>
      <c r="I61" s="229"/>
      <c r="J61" s="227"/>
      <c r="K61" s="228"/>
      <c r="L61" s="227"/>
      <c r="M61" s="226">
        <f t="shared" si="18"/>
        <v>0</v>
      </c>
      <c r="N61" s="232" t="str">
        <f t="shared" si="19"/>
        <v>         /0</v>
      </c>
      <c r="O61" s="231"/>
      <c r="P61" s="227"/>
      <c r="Q61" s="228"/>
      <c r="R61" s="227"/>
      <c r="S61" s="226">
        <f t="shared" si="20"/>
        <v>0</v>
      </c>
      <c r="T61" s="230">
        <f t="shared" si="21"/>
        <v>0</v>
      </c>
      <c r="U61" s="229"/>
      <c r="V61" s="227"/>
      <c r="W61" s="228"/>
      <c r="X61" s="227"/>
      <c r="Y61" s="226">
        <f t="shared" si="22"/>
        <v>0</v>
      </c>
      <c r="Z61" s="225" t="str">
        <f t="shared" si="23"/>
        <v>         /0</v>
      </c>
    </row>
    <row r="62" spans="1:26" ht="18.75" customHeight="1">
      <c r="A62" s="233"/>
      <c r="B62" s="494"/>
      <c r="C62" s="231"/>
      <c r="D62" s="227"/>
      <c r="E62" s="228"/>
      <c r="F62" s="227"/>
      <c r="G62" s="226">
        <f t="shared" si="16"/>
        <v>0</v>
      </c>
      <c r="H62" s="230">
        <f t="shared" si="17"/>
        <v>0</v>
      </c>
      <c r="I62" s="229"/>
      <c r="J62" s="227"/>
      <c r="K62" s="228"/>
      <c r="L62" s="227"/>
      <c r="M62" s="226">
        <f t="shared" si="18"/>
        <v>0</v>
      </c>
      <c r="N62" s="232" t="str">
        <f t="shared" si="19"/>
        <v>         /0</v>
      </c>
      <c r="O62" s="231"/>
      <c r="P62" s="227"/>
      <c r="Q62" s="228"/>
      <c r="R62" s="227"/>
      <c r="S62" s="226">
        <f t="shared" si="20"/>
        <v>0</v>
      </c>
      <c r="T62" s="230">
        <f t="shared" si="21"/>
        <v>0</v>
      </c>
      <c r="U62" s="229"/>
      <c r="V62" s="227"/>
      <c r="W62" s="228"/>
      <c r="X62" s="227"/>
      <c r="Y62" s="226">
        <f t="shared" si="22"/>
        <v>0</v>
      </c>
      <c r="Z62" s="225" t="str">
        <f t="shared" si="23"/>
        <v>         /0</v>
      </c>
    </row>
    <row r="63" spans="1:26" ht="18.75" customHeight="1">
      <c r="A63" s="233"/>
      <c r="B63" s="494"/>
      <c r="C63" s="231"/>
      <c r="D63" s="227"/>
      <c r="E63" s="228"/>
      <c r="F63" s="227"/>
      <c r="G63" s="226">
        <f t="shared" si="16"/>
        <v>0</v>
      </c>
      <c r="H63" s="230">
        <f t="shared" si="17"/>
        <v>0</v>
      </c>
      <c r="I63" s="229"/>
      <c r="J63" s="227"/>
      <c r="K63" s="228"/>
      <c r="L63" s="227"/>
      <c r="M63" s="226">
        <f t="shared" si="18"/>
        <v>0</v>
      </c>
      <c r="N63" s="232" t="str">
        <f t="shared" si="19"/>
        <v>         /0</v>
      </c>
      <c r="O63" s="231"/>
      <c r="P63" s="227"/>
      <c r="Q63" s="228"/>
      <c r="R63" s="227"/>
      <c r="S63" s="226">
        <f t="shared" si="20"/>
        <v>0</v>
      </c>
      <c r="T63" s="230">
        <f t="shared" si="21"/>
        <v>0</v>
      </c>
      <c r="U63" s="229"/>
      <c r="V63" s="227"/>
      <c r="W63" s="228"/>
      <c r="X63" s="227"/>
      <c r="Y63" s="226">
        <f t="shared" si="22"/>
        <v>0</v>
      </c>
      <c r="Z63" s="225" t="str">
        <f t="shared" si="23"/>
        <v>         /0</v>
      </c>
    </row>
    <row r="64" spans="1:26" ht="18.75" customHeight="1">
      <c r="A64" s="233"/>
      <c r="B64" s="494"/>
      <c r="C64" s="231"/>
      <c r="D64" s="227"/>
      <c r="E64" s="228"/>
      <c r="F64" s="227"/>
      <c r="G64" s="226">
        <f t="shared" si="16"/>
        <v>0</v>
      </c>
      <c r="H64" s="230">
        <f t="shared" si="17"/>
        <v>0</v>
      </c>
      <c r="I64" s="229"/>
      <c r="J64" s="227"/>
      <c r="K64" s="228"/>
      <c r="L64" s="227"/>
      <c r="M64" s="226">
        <f t="shared" si="18"/>
        <v>0</v>
      </c>
      <c r="N64" s="232" t="str">
        <f t="shared" si="19"/>
        <v>         /0</v>
      </c>
      <c r="O64" s="231"/>
      <c r="P64" s="227"/>
      <c r="Q64" s="228"/>
      <c r="R64" s="227"/>
      <c r="S64" s="226">
        <f t="shared" si="20"/>
        <v>0</v>
      </c>
      <c r="T64" s="230">
        <f t="shared" si="21"/>
        <v>0</v>
      </c>
      <c r="U64" s="229"/>
      <c r="V64" s="227"/>
      <c r="W64" s="228"/>
      <c r="X64" s="227"/>
      <c r="Y64" s="226">
        <f t="shared" si="22"/>
        <v>0</v>
      </c>
      <c r="Z64" s="225" t="str">
        <f t="shared" si="23"/>
        <v>         /0</v>
      </c>
    </row>
    <row r="65" spans="1:26" ht="18.75" customHeight="1">
      <c r="A65" s="233"/>
      <c r="B65" s="494"/>
      <c r="C65" s="231"/>
      <c r="D65" s="227"/>
      <c r="E65" s="228"/>
      <c r="F65" s="227"/>
      <c r="G65" s="226">
        <f t="shared" si="16"/>
        <v>0</v>
      </c>
      <c r="H65" s="230">
        <f t="shared" si="17"/>
        <v>0</v>
      </c>
      <c r="I65" s="229"/>
      <c r="J65" s="227"/>
      <c r="K65" s="228"/>
      <c r="L65" s="227"/>
      <c r="M65" s="226">
        <f t="shared" si="18"/>
        <v>0</v>
      </c>
      <c r="N65" s="232" t="str">
        <f t="shared" si="19"/>
        <v>         /0</v>
      </c>
      <c r="O65" s="231"/>
      <c r="P65" s="227"/>
      <c r="Q65" s="228"/>
      <c r="R65" s="227"/>
      <c r="S65" s="226">
        <f t="shared" si="20"/>
        <v>0</v>
      </c>
      <c r="T65" s="230">
        <f t="shared" si="21"/>
        <v>0</v>
      </c>
      <c r="U65" s="229"/>
      <c r="V65" s="227"/>
      <c r="W65" s="228"/>
      <c r="X65" s="227"/>
      <c r="Y65" s="226">
        <f t="shared" si="22"/>
        <v>0</v>
      </c>
      <c r="Z65" s="225" t="str">
        <f t="shared" si="23"/>
        <v>         /0</v>
      </c>
    </row>
    <row r="66" spans="1:26" ht="18.75" customHeight="1">
      <c r="A66" s="233"/>
      <c r="B66" s="494"/>
      <c r="C66" s="231"/>
      <c r="D66" s="227"/>
      <c r="E66" s="228"/>
      <c r="F66" s="227"/>
      <c r="G66" s="226">
        <f t="shared" si="16"/>
        <v>0</v>
      </c>
      <c r="H66" s="230">
        <f t="shared" si="17"/>
        <v>0</v>
      </c>
      <c r="I66" s="229"/>
      <c r="J66" s="227"/>
      <c r="K66" s="228"/>
      <c r="L66" s="227"/>
      <c r="M66" s="226">
        <f t="shared" si="18"/>
        <v>0</v>
      </c>
      <c r="N66" s="232" t="str">
        <f t="shared" si="19"/>
        <v>         /0</v>
      </c>
      <c r="O66" s="231"/>
      <c r="P66" s="227"/>
      <c r="Q66" s="228"/>
      <c r="R66" s="227"/>
      <c r="S66" s="226">
        <f t="shared" si="20"/>
        <v>0</v>
      </c>
      <c r="T66" s="230">
        <f t="shared" si="21"/>
        <v>0</v>
      </c>
      <c r="U66" s="229"/>
      <c r="V66" s="227"/>
      <c r="W66" s="228"/>
      <c r="X66" s="227"/>
      <c r="Y66" s="226">
        <f t="shared" si="22"/>
        <v>0</v>
      </c>
      <c r="Z66" s="225" t="str">
        <f t="shared" si="23"/>
        <v>         /0</v>
      </c>
    </row>
    <row r="67" spans="1:26" ht="18.75" customHeight="1">
      <c r="A67" s="233"/>
      <c r="B67" s="494"/>
      <c r="C67" s="231"/>
      <c r="D67" s="227"/>
      <c r="E67" s="228"/>
      <c r="F67" s="227"/>
      <c r="G67" s="226">
        <f t="shared" si="16"/>
        <v>0</v>
      </c>
      <c r="H67" s="230">
        <f t="shared" si="17"/>
        <v>0</v>
      </c>
      <c r="I67" s="229"/>
      <c r="J67" s="227"/>
      <c r="K67" s="228"/>
      <c r="L67" s="227"/>
      <c r="M67" s="226">
        <f t="shared" si="18"/>
        <v>0</v>
      </c>
      <c r="N67" s="232" t="str">
        <f t="shared" si="19"/>
        <v>         /0</v>
      </c>
      <c r="O67" s="231"/>
      <c r="P67" s="227"/>
      <c r="Q67" s="228"/>
      <c r="R67" s="227"/>
      <c r="S67" s="226">
        <f t="shared" si="20"/>
        <v>0</v>
      </c>
      <c r="T67" s="230">
        <f t="shared" si="21"/>
        <v>0</v>
      </c>
      <c r="U67" s="229"/>
      <c r="V67" s="227"/>
      <c r="W67" s="228"/>
      <c r="X67" s="227"/>
      <c r="Y67" s="226">
        <f t="shared" si="22"/>
        <v>0</v>
      </c>
      <c r="Z67" s="225" t="str">
        <f t="shared" si="23"/>
        <v>         /0</v>
      </c>
    </row>
    <row r="68" spans="1:26" ht="18.75" customHeight="1">
      <c r="A68" s="233"/>
      <c r="B68" s="494"/>
      <c r="C68" s="231"/>
      <c r="D68" s="227"/>
      <c r="E68" s="228"/>
      <c r="F68" s="227"/>
      <c r="G68" s="226">
        <f t="shared" si="16"/>
        <v>0</v>
      </c>
      <c r="H68" s="230">
        <f t="shared" si="17"/>
        <v>0</v>
      </c>
      <c r="I68" s="229"/>
      <c r="J68" s="227"/>
      <c r="K68" s="228"/>
      <c r="L68" s="227"/>
      <c r="M68" s="226">
        <f t="shared" si="18"/>
        <v>0</v>
      </c>
      <c r="N68" s="232" t="str">
        <f t="shared" si="19"/>
        <v>         /0</v>
      </c>
      <c r="O68" s="231"/>
      <c r="P68" s="227"/>
      <c r="Q68" s="228"/>
      <c r="R68" s="227"/>
      <c r="S68" s="226">
        <f t="shared" si="20"/>
        <v>0</v>
      </c>
      <c r="T68" s="230">
        <f t="shared" si="21"/>
        <v>0</v>
      </c>
      <c r="U68" s="229"/>
      <c r="V68" s="227"/>
      <c r="W68" s="228"/>
      <c r="X68" s="227"/>
      <c r="Y68" s="226">
        <f t="shared" si="22"/>
        <v>0</v>
      </c>
      <c r="Z68" s="225" t="str">
        <f t="shared" si="23"/>
        <v>         /0</v>
      </c>
    </row>
    <row r="69" spans="1:26" ht="18.75" customHeight="1">
      <c r="A69" s="233"/>
      <c r="B69" s="494"/>
      <c r="C69" s="231"/>
      <c r="D69" s="227"/>
      <c r="E69" s="228"/>
      <c r="F69" s="227"/>
      <c r="G69" s="226">
        <f t="shared" si="16"/>
        <v>0</v>
      </c>
      <c r="H69" s="230">
        <f t="shared" si="17"/>
        <v>0</v>
      </c>
      <c r="I69" s="229"/>
      <c r="J69" s="227"/>
      <c r="K69" s="228"/>
      <c r="L69" s="227"/>
      <c r="M69" s="226">
        <f t="shared" si="18"/>
        <v>0</v>
      </c>
      <c r="N69" s="232" t="str">
        <f t="shared" si="19"/>
        <v>         /0</v>
      </c>
      <c r="O69" s="231"/>
      <c r="P69" s="227"/>
      <c r="Q69" s="228"/>
      <c r="R69" s="227"/>
      <c r="S69" s="226">
        <f t="shared" si="20"/>
        <v>0</v>
      </c>
      <c r="T69" s="230">
        <f t="shared" si="21"/>
        <v>0</v>
      </c>
      <c r="U69" s="229"/>
      <c r="V69" s="227"/>
      <c r="W69" s="228"/>
      <c r="X69" s="227"/>
      <c r="Y69" s="226">
        <f t="shared" si="22"/>
        <v>0</v>
      </c>
      <c r="Z69" s="225" t="str">
        <f t="shared" si="23"/>
        <v>         /0</v>
      </c>
    </row>
    <row r="70" spans="1:26" ht="18.75" customHeight="1" thickBot="1">
      <c r="A70" s="224"/>
      <c r="B70" s="495"/>
      <c r="C70" s="222"/>
      <c r="D70" s="218"/>
      <c r="E70" s="219"/>
      <c r="F70" s="218"/>
      <c r="G70" s="217">
        <f t="shared" si="16"/>
        <v>0</v>
      </c>
      <c r="H70" s="221">
        <f t="shared" si="17"/>
        <v>0</v>
      </c>
      <c r="I70" s="220"/>
      <c r="J70" s="218"/>
      <c r="K70" s="219"/>
      <c r="L70" s="218"/>
      <c r="M70" s="217">
        <f t="shared" si="18"/>
        <v>0</v>
      </c>
      <c r="N70" s="223" t="str">
        <f t="shared" si="19"/>
        <v>         /0</v>
      </c>
      <c r="O70" s="222"/>
      <c r="P70" s="218"/>
      <c r="Q70" s="219"/>
      <c r="R70" s="218"/>
      <c r="S70" s="217">
        <f t="shared" si="20"/>
        <v>0</v>
      </c>
      <c r="T70" s="221">
        <f t="shared" si="21"/>
        <v>0</v>
      </c>
      <c r="U70" s="220"/>
      <c r="V70" s="218"/>
      <c r="W70" s="219"/>
      <c r="X70" s="218"/>
      <c r="Y70" s="217">
        <f t="shared" si="22"/>
        <v>0</v>
      </c>
      <c r="Z70" s="216" t="str">
        <f t="shared" si="23"/>
        <v>         /0</v>
      </c>
    </row>
    <row r="71" spans="1:2" ht="16.5" thickTop="1">
      <c r="A71" s="215" t="s">
        <v>44</v>
      </c>
      <c r="B71" s="215"/>
    </row>
    <row r="72" spans="1:2" ht="15.75">
      <c r="A72" s="215" t="s">
        <v>43</v>
      </c>
      <c r="B72" s="215"/>
    </row>
    <row r="73" spans="1:3" ht="14.25">
      <c r="A73" s="496" t="s">
        <v>132</v>
      </c>
      <c r="B73" s="497"/>
      <c r="C73" s="49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71:Z65536 N71:N65536 Z3 N3 N5:N8 Z5:Z8">
    <cfRule type="cellIs" priority="3" dxfId="68" operator="lessThan" stopIfTrue="1">
      <formula>0</formula>
    </cfRule>
  </conditionalFormatting>
  <conditionalFormatting sqref="N9:N70 Z9:Z70">
    <cfRule type="cellIs" priority="4" dxfId="68" operator="lessThan" stopIfTrue="1">
      <formula>0</formula>
    </cfRule>
    <cfRule type="cellIs" priority="5" dxfId="70" operator="greaterThanOrEqual" stopIfTrue="1">
      <formula>0</formula>
    </cfRule>
  </conditionalFormatting>
  <conditionalFormatting sqref="H6:H8">
    <cfRule type="cellIs" priority="2" dxfId="68" operator="lessThan" stopIfTrue="1">
      <formula>0</formula>
    </cfRule>
  </conditionalFormatting>
  <conditionalFormatting sqref="T6:T8">
    <cfRule type="cellIs" priority="1" dxfId="68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9"/>
  <sheetViews>
    <sheetView showGridLines="0" zoomScale="76" zoomScaleNormal="76" zoomScalePageLayoutView="0" workbookViewId="0" topLeftCell="B1">
      <selection activeCell="O10" sqref="O10"/>
    </sheetView>
  </sheetViews>
  <sheetFormatPr defaultColWidth="8.00390625" defaultRowHeight="15"/>
  <cols>
    <col min="1" max="1" width="25.421875" style="214" customWidth="1"/>
    <col min="2" max="2" width="40.421875" style="214" bestFit="1" customWidth="1"/>
    <col min="3" max="3" width="11.421875" style="214" customWidth="1"/>
    <col min="4" max="4" width="12.421875" style="214" bestFit="1" customWidth="1"/>
    <col min="5" max="5" width="8.57421875" style="214" bestFit="1" customWidth="1"/>
    <col min="6" max="6" width="10.57421875" style="214" bestFit="1" customWidth="1"/>
    <col min="7" max="7" width="11.7109375" style="214" customWidth="1"/>
    <col min="8" max="8" width="10.7109375" style="214" customWidth="1"/>
    <col min="9" max="10" width="11.57421875" style="214" bestFit="1" customWidth="1"/>
    <col min="11" max="11" width="9.00390625" style="214" bestFit="1" customWidth="1"/>
    <col min="12" max="12" width="10.57421875" style="214" bestFit="1" customWidth="1"/>
    <col min="13" max="13" width="11.57421875" style="214" bestFit="1" customWidth="1"/>
    <col min="14" max="14" width="10.00390625" style="214" customWidth="1"/>
    <col min="15" max="15" width="11.57421875" style="214" bestFit="1" customWidth="1"/>
    <col min="16" max="16" width="12.421875" style="214" bestFit="1" customWidth="1"/>
    <col min="17" max="17" width="9.421875" style="214" customWidth="1"/>
    <col min="18" max="18" width="10.57421875" style="214" bestFit="1" customWidth="1"/>
    <col min="19" max="19" width="11.8515625" style="214" customWidth="1"/>
    <col min="20" max="20" width="10.140625" style="214" customWidth="1"/>
    <col min="21" max="22" width="11.57421875" style="214" bestFit="1" customWidth="1"/>
    <col min="23" max="24" width="10.28125" style="214" customWidth="1"/>
    <col min="25" max="25" width="10.7109375" style="214" customWidth="1"/>
    <col min="26" max="26" width="9.8515625" style="214" bestFit="1" customWidth="1"/>
    <col min="27" max="16384" width="8.00390625" style="214" customWidth="1"/>
  </cols>
  <sheetData>
    <row r="1" spans="25:26" ht="18.75" thickBot="1">
      <c r="Y1" s="589" t="s">
        <v>28</v>
      </c>
      <c r="Z1" s="590"/>
    </row>
    <row r="2" ht="5.25" customHeight="1" thickBot="1"/>
    <row r="3" spans="1:26" ht="24.75" customHeight="1" thickTop="1">
      <c r="A3" s="591" t="s">
        <v>133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3"/>
    </row>
    <row r="4" spans="1:26" ht="21" customHeight="1" thickBot="1">
      <c r="A4" s="605" t="s">
        <v>46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7"/>
    </row>
    <row r="5" spans="1:26" s="260" customFormat="1" ht="19.5" customHeight="1" thickBot="1" thickTop="1">
      <c r="A5" s="690" t="s">
        <v>130</v>
      </c>
      <c r="B5" s="690" t="s">
        <v>131</v>
      </c>
      <c r="C5" s="612" t="s">
        <v>37</v>
      </c>
      <c r="D5" s="613"/>
      <c r="E5" s="613"/>
      <c r="F5" s="613"/>
      <c r="G5" s="613"/>
      <c r="H5" s="613"/>
      <c r="I5" s="613"/>
      <c r="J5" s="613"/>
      <c r="K5" s="614"/>
      <c r="L5" s="614"/>
      <c r="M5" s="614"/>
      <c r="N5" s="615"/>
      <c r="O5" s="616" t="s">
        <v>36</v>
      </c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5"/>
    </row>
    <row r="6" spans="1:26" s="259" customFormat="1" ht="26.25" customHeight="1" thickBot="1">
      <c r="A6" s="691"/>
      <c r="B6" s="691"/>
      <c r="C6" s="601" t="s">
        <v>162</v>
      </c>
      <c r="D6" s="602"/>
      <c r="E6" s="602"/>
      <c r="F6" s="602"/>
      <c r="G6" s="603"/>
      <c r="H6" s="598" t="s">
        <v>35</v>
      </c>
      <c r="I6" s="601" t="s">
        <v>163</v>
      </c>
      <c r="J6" s="602"/>
      <c r="K6" s="602"/>
      <c r="L6" s="602"/>
      <c r="M6" s="603"/>
      <c r="N6" s="598" t="s">
        <v>34</v>
      </c>
      <c r="O6" s="608" t="s">
        <v>164</v>
      </c>
      <c r="P6" s="602"/>
      <c r="Q6" s="602"/>
      <c r="R6" s="602"/>
      <c r="S6" s="602"/>
      <c r="T6" s="598" t="s">
        <v>35</v>
      </c>
      <c r="U6" s="609" t="s">
        <v>165</v>
      </c>
      <c r="V6" s="610"/>
      <c r="W6" s="610"/>
      <c r="X6" s="610"/>
      <c r="Y6" s="611"/>
      <c r="Z6" s="598" t="s">
        <v>34</v>
      </c>
    </row>
    <row r="7" spans="1:26" s="254" customFormat="1" ht="26.25" customHeight="1">
      <c r="A7" s="692"/>
      <c r="B7" s="692"/>
      <c r="C7" s="581" t="s">
        <v>22</v>
      </c>
      <c r="D7" s="582"/>
      <c r="E7" s="583" t="s">
        <v>21</v>
      </c>
      <c r="F7" s="604"/>
      <c r="G7" s="585" t="s">
        <v>17</v>
      </c>
      <c r="H7" s="599"/>
      <c r="I7" s="581" t="s">
        <v>22</v>
      </c>
      <c r="J7" s="582"/>
      <c r="K7" s="583" t="s">
        <v>21</v>
      </c>
      <c r="L7" s="604"/>
      <c r="M7" s="585" t="s">
        <v>17</v>
      </c>
      <c r="N7" s="599"/>
      <c r="O7" s="582" t="s">
        <v>22</v>
      </c>
      <c r="P7" s="582"/>
      <c r="Q7" s="583" t="s">
        <v>21</v>
      </c>
      <c r="R7" s="604"/>
      <c r="S7" s="585" t="s">
        <v>17</v>
      </c>
      <c r="T7" s="599"/>
      <c r="U7" s="588" t="s">
        <v>22</v>
      </c>
      <c r="V7" s="584"/>
      <c r="W7" s="583" t="s">
        <v>21</v>
      </c>
      <c r="X7" s="604"/>
      <c r="Y7" s="585" t="s">
        <v>17</v>
      </c>
      <c r="Z7" s="599"/>
    </row>
    <row r="8" spans="1:26" s="254" customFormat="1" ht="19.5" customHeight="1" thickBot="1">
      <c r="A8" s="693"/>
      <c r="B8" s="693"/>
      <c r="C8" s="257" t="s">
        <v>32</v>
      </c>
      <c r="D8" s="255" t="s">
        <v>31</v>
      </c>
      <c r="E8" s="256" t="s">
        <v>32</v>
      </c>
      <c r="F8" s="498" t="s">
        <v>31</v>
      </c>
      <c r="G8" s="586"/>
      <c r="H8" s="600"/>
      <c r="I8" s="257" t="s">
        <v>32</v>
      </c>
      <c r="J8" s="255" t="s">
        <v>31</v>
      </c>
      <c r="K8" s="256" t="s">
        <v>32</v>
      </c>
      <c r="L8" s="498" t="s">
        <v>31</v>
      </c>
      <c r="M8" s="586"/>
      <c r="N8" s="600"/>
      <c r="O8" s="257" t="s">
        <v>32</v>
      </c>
      <c r="P8" s="255" t="s">
        <v>31</v>
      </c>
      <c r="Q8" s="256" t="s">
        <v>32</v>
      </c>
      <c r="R8" s="498" t="s">
        <v>31</v>
      </c>
      <c r="S8" s="586"/>
      <c r="T8" s="600"/>
      <c r="U8" s="257" t="s">
        <v>32</v>
      </c>
      <c r="V8" s="255" t="s">
        <v>31</v>
      </c>
      <c r="W8" s="256" t="s">
        <v>32</v>
      </c>
      <c r="X8" s="498" t="s">
        <v>31</v>
      </c>
      <c r="Y8" s="586"/>
      <c r="Z8" s="600"/>
    </row>
    <row r="9" spans="1:26" s="243" customFormat="1" ht="18" customHeight="1" thickBot="1" thickTop="1">
      <c r="A9" s="253" t="s">
        <v>24</v>
      </c>
      <c r="B9" s="492"/>
      <c r="C9" s="252">
        <f>SUM(C10:C66)</f>
        <v>10551.246</v>
      </c>
      <c r="D9" s="246">
        <f>SUM(D10:D66)</f>
        <v>10551.246</v>
      </c>
      <c r="E9" s="247">
        <f>SUM(E10:E66)</f>
        <v>1410.667</v>
      </c>
      <c r="F9" s="246">
        <f>SUM(F10:F66)</f>
        <v>1410.6669999999992</v>
      </c>
      <c r="G9" s="245">
        <f>SUM(C9:F9)</f>
        <v>23923.825999999997</v>
      </c>
      <c r="H9" s="249">
        <f aca="true" t="shared" si="0" ref="H9:H66">G9/$G$9</f>
        <v>1</v>
      </c>
      <c r="I9" s="248">
        <f>SUM(I10:I66)</f>
        <v>9765.39</v>
      </c>
      <c r="J9" s="246">
        <f>SUM(J10:J66)</f>
        <v>9765.390000000005</v>
      </c>
      <c r="K9" s="247">
        <f>SUM(K10:K66)</f>
        <v>1200.768</v>
      </c>
      <c r="L9" s="246">
        <f>SUM(L10:L66)</f>
        <v>1200.7680000000005</v>
      </c>
      <c r="M9" s="245">
        <f>SUM(I9:L9)</f>
        <v>21932.316000000006</v>
      </c>
      <c r="N9" s="251">
        <f>IF(ISERROR(G9/M9-1),"         /0",(G9/M9-1))</f>
        <v>0.09080253995975585</v>
      </c>
      <c r="O9" s="250">
        <f>SUM(O10:O66)</f>
        <v>48220.880999999994</v>
      </c>
      <c r="P9" s="246">
        <f>SUM(P10:P66)</f>
        <v>48220.880999999994</v>
      </c>
      <c r="Q9" s="247">
        <f>SUM(Q10:Q66)</f>
        <v>4624.7260000000015</v>
      </c>
      <c r="R9" s="246">
        <f>SUM(R10:R66)</f>
        <v>4624.726</v>
      </c>
      <c r="S9" s="245">
        <f>SUM(O9:R9)</f>
        <v>105691.21399999998</v>
      </c>
      <c r="T9" s="249">
        <f aca="true" t="shared" si="1" ref="T9:T66">S9/$S$9</f>
        <v>1</v>
      </c>
      <c r="U9" s="248">
        <f>SUM(U10:U66)</f>
        <v>45953.57600000002</v>
      </c>
      <c r="V9" s="246">
        <f>SUM(V10:V66)</f>
        <v>45953.57600000001</v>
      </c>
      <c r="W9" s="247">
        <f>SUM(W10:W66)</f>
        <v>5406.770000000001</v>
      </c>
      <c r="X9" s="246">
        <f>SUM(X10:X66)</f>
        <v>5406.77</v>
      </c>
      <c r="Y9" s="245">
        <f>SUM(U9:X9)</f>
        <v>102720.69200000004</v>
      </c>
      <c r="Z9" s="244">
        <f>IF(ISERROR(S9/Y9-1),"         /0",(S9/Y9-1))</f>
        <v>0.028918438360987064</v>
      </c>
    </row>
    <row r="10" spans="1:26" ht="18.75" customHeight="1" thickTop="1">
      <c r="A10" s="242" t="s">
        <v>376</v>
      </c>
      <c r="B10" s="493" t="s">
        <v>377</v>
      </c>
      <c r="C10" s="240">
        <v>4899.831999999999</v>
      </c>
      <c r="D10" s="236">
        <v>4086.6209999999996</v>
      </c>
      <c r="E10" s="237">
        <v>272.022</v>
      </c>
      <c r="F10" s="236">
        <v>233.80799999999994</v>
      </c>
      <c r="G10" s="235">
        <f>SUM(C10:F10)</f>
        <v>9492.283</v>
      </c>
      <c r="H10" s="239">
        <f t="shared" si="0"/>
        <v>0.39677111010588356</v>
      </c>
      <c r="I10" s="238">
        <v>4129.353000000001</v>
      </c>
      <c r="J10" s="236">
        <v>3517.9970000000003</v>
      </c>
      <c r="K10" s="237">
        <v>122.42400000000002</v>
      </c>
      <c r="L10" s="236">
        <v>271.512</v>
      </c>
      <c r="M10" s="235">
        <f>SUM(I10:L10)</f>
        <v>8041.286000000001</v>
      </c>
      <c r="N10" s="241">
        <f>IF(ISERROR(G10/M10-1),"         /0",(G10/M10-1))</f>
        <v>0.18044340171460127</v>
      </c>
      <c r="O10" s="240">
        <v>21660.47500000001</v>
      </c>
      <c r="P10" s="236">
        <v>19119.85400000002</v>
      </c>
      <c r="Q10" s="237">
        <v>948.9300000000006</v>
      </c>
      <c r="R10" s="236">
        <v>764.0419999999996</v>
      </c>
      <c r="S10" s="235">
        <f>SUM(O10:R10)</f>
        <v>42493.30100000003</v>
      </c>
      <c r="T10" s="239">
        <f t="shared" si="1"/>
        <v>0.40205140419713636</v>
      </c>
      <c r="U10" s="238">
        <v>18979.629999999997</v>
      </c>
      <c r="V10" s="236">
        <v>17078.870000000003</v>
      </c>
      <c r="W10" s="237">
        <v>683.2199999999999</v>
      </c>
      <c r="X10" s="236">
        <v>768.4579999999996</v>
      </c>
      <c r="Y10" s="235">
        <f>SUM(U10:X10)</f>
        <v>37510.178</v>
      </c>
      <c r="Z10" s="234">
        <f>IF(ISERROR(S10/Y10-1),"         /0",IF(S10/Y10&gt;5,"  *  ",(S10/Y10-1)))</f>
        <v>0.13284722349224865</v>
      </c>
    </row>
    <row r="11" spans="1:26" ht="18.75" customHeight="1">
      <c r="A11" s="233" t="s">
        <v>380</v>
      </c>
      <c r="B11" s="494" t="s">
        <v>381</v>
      </c>
      <c r="C11" s="231">
        <v>981.7440000000001</v>
      </c>
      <c r="D11" s="227">
        <v>824.4910000000002</v>
      </c>
      <c r="E11" s="228">
        <v>84.42</v>
      </c>
      <c r="F11" s="227">
        <v>59.552</v>
      </c>
      <c r="G11" s="226">
        <f>SUM(C11:F11)</f>
        <v>1950.2070000000003</v>
      </c>
      <c r="H11" s="230">
        <f t="shared" si="0"/>
        <v>0.08151735428940173</v>
      </c>
      <c r="I11" s="229">
        <v>685.143</v>
      </c>
      <c r="J11" s="227">
        <v>659.775</v>
      </c>
      <c r="K11" s="228">
        <v>43.243</v>
      </c>
      <c r="L11" s="227">
        <v>13.559</v>
      </c>
      <c r="M11" s="226">
        <f>SUM(I11:L11)</f>
        <v>1401.72</v>
      </c>
      <c r="N11" s="232">
        <f>IF(ISERROR(G11/M11-1),"         /0",(G11/M11-1))</f>
        <v>0.39129569386182705</v>
      </c>
      <c r="O11" s="231">
        <v>4395.516999999998</v>
      </c>
      <c r="P11" s="227">
        <v>3537.5160000000005</v>
      </c>
      <c r="Q11" s="228">
        <v>157.967</v>
      </c>
      <c r="R11" s="227">
        <v>104.02300000000001</v>
      </c>
      <c r="S11" s="226">
        <f>SUM(O11:R11)</f>
        <v>8195.022999999997</v>
      </c>
      <c r="T11" s="230">
        <f t="shared" si="1"/>
        <v>0.07753741006324329</v>
      </c>
      <c r="U11" s="229">
        <v>3551.0749999999985</v>
      </c>
      <c r="V11" s="227">
        <v>3180.2879999999996</v>
      </c>
      <c r="W11" s="228">
        <v>185.29700000000008</v>
      </c>
      <c r="X11" s="227">
        <v>63.026999999999994</v>
      </c>
      <c r="Y11" s="226">
        <f>SUM(U11:X11)</f>
        <v>6979.686999999998</v>
      </c>
      <c r="Z11" s="225">
        <f>IF(ISERROR(S11/Y11-1),"         /0",IF(S11/Y11&gt;5,"  *  ",(S11/Y11-1)))</f>
        <v>0.17412471361538118</v>
      </c>
    </row>
    <row r="12" spans="1:26" ht="18.75" customHeight="1">
      <c r="A12" s="233" t="s">
        <v>378</v>
      </c>
      <c r="B12" s="494" t="s">
        <v>379</v>
      </c>
      <c r="C12" s="231">
        <v>882.902</v>
      </c>
      <c r="D12" s="227">
        <v>943.6</v>
      </c>
      <c r="E12" s="228">
        <v>52.682</v>
      </c>
      <c r="F12" s="227">
        <v>32.634</v>
      </c>
      <c r="G12" s="226">
        <f>SUM(C12:F12)</f>
        <v>1911.818</v>
      </c>
      <c r="H12" s="230">
        <f t="shared" si="0"/>
        <v>0.07991271964609675</v>
      </c>
      <c r="I12" s="229">
        <v>829.6829999999999</v>
      </c>
      <c r="J12" s="227">
        <v>973.2690000000001</v>
      </c>
      <c r="K12" s="228">
        <v>189.493</v>
      </c>
      <c r="L12" s="227">
        <v>147.802</v>
      </c>
      <c r="M12" s="226">
        <f>SUM(I12:L12)</f>
        <v>2140.247</v>
      </c>
      <c r="N12" s="232">
        <f>IF(ISERROR(G12/M12-1),"         /0",(G12/M12-1))</f>
        <v>-0.10673020450443327</v>
      </c>
      <c r="O12" s="231">
        <v>4398.915</v>
      </c>
      <c r="P12" s="227">
        <v>4192.579000000001</v>
      </c>
      <c r="Q12" s="228">
        <v>171.33900000000006</v>
      </c>
      <c r="R12" s="227">
        <v>92.65100000000005</v>
      </c>
      <c r="S12" s="226">
        <f>SUM(O12:R12)</f>
        <v>8855.484</v>
      </c>
      <c r="T12" s="230">
        <f t="shared" si="1"/>
        <v>0.08378637792920046</v>
      </c>
      <c r="U12" s="229">
        <v>3972.9570000000017</v>
      </c>
      <c r="V12" s="227">
        <v>4080.863999999999</v>
      </c>
      <c r="W12" s="228">
        <v>337.9510000000001</v>
      </c>
      <c r="X12" s="227">
        <v>610.7030000000002</v>
      </c>
      <c r="Y12" s="226">
        <f>SUM(U12:X12)</f>
        <v>9002.475</v>
      </c>
      <c r="Z12" s="225">
        <f>IF(ISERROR(S12/Y12-1),"         /0",IF(S12/Y12&gt;5,"  *  ",(S12/Y12-1)))</f>
        <v>-0.016327843176459855</v>
      </c>
    </row>
    <row r="13" spans="1:26" ht="18.75" customHeight="1">
      <c r="A13" s="233" t="s">
        <v>384</v>
      </c>
      <c r="B13" s="494" t="s">
        <v>385</v>
      </c>
      <c r="C13" s="231">
        <v>672.611</v>
      </c>
      <c r="D13" s="227">
        <v>944.6909999999999</v>
      </c>
      <c r="E13" s="228">
        <v>7.991999999999999</v>
      </c>
      <c r="F13" s="227">
        <v>9.982999999999999</v>
      </c>
      <c r="G13" s="226">
        <f>SUM(C13:F13)</f>
        <v>1635.2769999999998</v>
      </c>
      <c r="H13" s="230">
        <f t="shared" si="0"/>
        <v>0.0683534899476363</v>
      </c>
      <c r="I13" s="229">
        <v>779.306</v>
      </c>
      <c r="J13" s="227">
        <v>854.657</v>
      </c>
      <c r="K13" s="228">
        <v>138.163</v>
      </c>
      <c r="L13" s="227">
        <v>6.198999999999999</v>
      </c>
      <c r="M13" s="226">
        <f>SUM(I13:L13)</f>
        <v>1778.3250000000003</v>
      </c>
      <c r="N13" s="232">
        <f>IF(ISERROR(G13/M13-1),"         /0",(G13/M13-1))</f>
        <v>-0.0804397396426415</v>
      </c>
      <c r="O13" s="231">
        <v>3293.515</v>
      </c>
      <c r="P13" s="227">
        <v>4348.174000000001</v>
      </c>
      <c r="Q13" s="228">
        <v>94.18499999999999</v>
      </c>
      <c r="R13" s="227">
        <v>44.25699999999999</v>
      </c>
      <c r="S13" s="226">
        <f>SUM(O13:R13)</f>
        <v>7780.131</v>
      </c>
      <c r="T13" s="230">
        <f t="shared" si="1"/>
        <v>0.07361189928237556</v>
      </c>
      <c r="U13" s="229">
        <v>3232.384</v>
      </c>
      <c r="V13" s="227">
        <v>3836.092000000001</v>
      </c>
      <c r="W13" s="228">
        <v>512.439</v>
      </c>
      <c r="X13" s="227">
        <v>48.443999999999996</v>
      </c>
      <c r="Y13" s="226">
        <f>SUM(U13:X13)</f>
        <v>7629.359000000001</v>
      </c>
      <c r="Z13" s="225">
        <f>IF(ISERROR(S13/Y13-1),"         /0",IF(S13/Y13&gt;5,"  *  ",(S13/Y13-1)))</f>
        <v>0.019762079619008555</v>
      </c>
    </row>
    <row r="14" spans="1:26" ht="18.75" customHeight="1">
      <c r="A14" s="233" t="s">
        <v>419</v>
      </c>
      <c r="B14" s="494" t="s">
        <v>420</v>
      </c>
      <c r="C14" s="231">
        <v>613.957</v>
      </c>
      <c r="D14" s="227">
        <v>476.403</v>
      </c>
      <c r="E14" s="228">
        <v>0.02</v>
      </c>
      <c r="F14" s="227">
        <v>0.18</v>
      </c>
      <c r="G14" s="226">
        <f aca="true" t="shared" si="2" ref="G14:G59">SUM(C14:F14)</f>
        <v>1090.5600000000002</v>
      </c>
      <c r="H14" s="230">
        <f t="shared" si="0"/>
        <v>0.045584681981887025</v>
      </c>
      <c r="I14" s="229">
        <v>555.0100000000001</v>
      </c>
      <c r="J14" s="227">
        <v>429.58700000000005</v>
      </c>
      <c r="K14" s="228">
        <v>0.15000000000000002</v>
      </c>
      <c r="L14" s="227">
        <v>0.15</v>
      </c>
      <c r="M14" s="226">
        <f aca="true" t="shared" si="3" ref="M14:M59">SUM(I14:L14)</f>
        <v>984.8970000000002</v>
      </c>
      <c r="N14" s="232">
        <f aca="true" t="shared" si="4" ref="N14:N59">IF(ISERROR(G14/M14-1),"         /0",(G14/M14-1))</f>
        <v>0.10728329967499128</v>
      </c>
      <c r="O14" s="231">
        <v>3536.1709999999985</v>
      </c>
      <c r="P14" s="227">
        <v>2426.0380000000005</v>
      </c>
      <c r="Q14" s="228">
        <v>0.22999999999999998</v>
      </c>
      <c r="R14" s="227">
        <v>0.279</v>
      </c>
      <c r="S14" s="226">
        <f aca="true" t="shared" si="5" ref="S14:S59">SUM(O14:R14)</f>
        <v>5962.717999999999</v>
      </c>
      <c r="T14" s="230">
        <f t="shared" si="1"/>
        <v>0.05641640184017566</v>
      </c>
      <c r="U14" s="229">
        <v>2858.317</v>
      </c>
      <c r="V14" s="227">
        <v>2212.9020000000005</v>
      </c>
      <c r="W14" s="228">
        <v>40.482</v>
      </c>
      <c r="X14" s="227">
        <v>20.764</v>
      </c>
      <c r="Y14" s="226">
        <f aca="true" t="shared" si="6" ref="Y14:Y59">SUM(U14:X14)</f>
        <v>5132.465000000001</v>
      </c>
      <c r="Z14" s="225">
        <f aca="true" t="shared" si="7" ref="Z14:Z59">IF(ISERROR(S14/Y14-1),"         /0",IF(S14/Y14&gt;5,"  *  ",(S14/Y14-1)))</f>
        <v>0.16176496089111136</v>
      </c>
    </row>
    <row r="15" spans="1:26" ht="18.75" customHeight="1">
      <c r="A15" s="233" t="s">
        <v>400</v>
      </c>
      <c r="B15" s="494" t="s">
        <v>400</v>
      </c>
      <c r="C15" s="231">
        <v>321.493</v>
      </c>
      <c r="D15" s="227">
        <v>379.77299999999997</v>
      </c>
      <c r="E15" s="228">
        <v>24.579000000000004</v>
      </c>
      <c r="F15" s="227">
        <v>23.088000000000005</v>
      </c>
      <c r="G15" s="226">
        <f t="shared" si="2"/>
        <v>748.9329999999999</v>
      </c>
      <c r="H15" s="230">
        <f t="shared" si="0"/>
        <v>0.031304900813105725</v>
      </c>
      <c r="I15" s="229">
        <v>209.892</v>
      </c>
      <c r="J15" s="227">
        <v>278.09600000000006</v>
      </c>
      <c r="K15" s="228">
        <v>16.979</v>
      </c>
      <c r="L15" s="227">
        <v>17.617000000000004</v>
      </c>
      <c r="M15" s="226">
        <f t="shared" si="3"/>
        <v>522.5840000000001</v>
      </c>
      <c r="N15" s="232">
        <f t="shared" si="4"/>
        <v>0.43313419469405834</v>
      </c>
      <c r="O15" s="231">
        <v>1483.9479999999992</v>
      </c>
      <c r="P15" s="227">
        <v>1570.3009999999995</v>
      </c>
      <c r="Q15" s="228">
        <v>139.234</v>
      </c>
      <c r="R15" s="227">
        <v>136.19</v>
      </c>
      <c r="S15" s="226">
        <f t="shared" si="5"/>
        <v>3329.672999999999</v>
      </c>
      <c r="T15" s="230">
        <f t="shared" si="1"/>
        <v>0.03150378232953214</v>
      </c>
      <c r="U15" s="229">
        <v>1063.1049999999998</v>
      </c>
      <c r="V15" s="227">
        <v>977.4949999999995</v>
      </c>
      <c r="W15" s="228">
        <v>92.93799999999992</v>
      </c>
      <c r="X15" s="227">
        <v>84.403</v>
      </c>
      <c r="Y15" s="226">
        <f t="shared" si="6"/>
        <v>2217.9409999999993</v>
      </c>
      <c r="Z15" s="225">
        <f t="shared" si="7"/>
        <v>0.5012450736967304</v>
      </c>
    </row>
    <row r="16" spans="1:26" ht="18.75" customHeight="1">
      <c r="A16" s="233" t="s">
        <v>394</v>
      </c>
      <c r="B16" s="494" t="s">
        <v>395</v>
      </c>
      <c r="C16" s="231">
        <v>180.98899999999998</v>
      </c>
      <c r="D16" s="227">
        <v>411.69899999999996</v>
      </c>
      <c r="E16" s="228">
        <v>43.306000000000004</v>
      </c>
      <c r="F16" s="227">
        <v>78.531</v>
      </c>
      <c r="G16" s="226">
        <f t="shared" si="2"/>
        <v>714.5249999999999</v>
      </c>
      <c r="H16" s="230">
        <f t="shared" si="0"/>
        <v>0.02986666931953108</v>
      </c>
      <c r="I16" s="229">
        <v>185.56</v>
      </c>
      <c r="J16" s="227">
        <v>363.51599999999996</v>
      </c>
      <c r="K16" s="228">
        <v>27.102</v>
      </c>
      <c r="L16" s="227">
        <v>73.978</v>
      </c>
      <c r="M16" s="226">
        <f t="shared" si="3"/>
        <v>650.156</v>
      </c>
      <c r="N16" s="232">
        <f t="shared" si="4"/>
        <v>0.09900546945656097</v>
      </c>
      <c r="O16" s="231">
        <v>825.0759999999999</v>
      </c>
      <c r="P16" s="227">
        <v>2099.0749999999994</v>
      </c>
      <c r="Q16" s="228">
        <v>214.19000000000005</v>
      </c>
      <c r="R16" s="227">
        <v>415.231</v>
      </c>
      <c r="S16" s="226">
        <f t="shared" si="5"/>
        <v>3553.571999999999</v>
      </c>
      <c r="T16" s="230">
        <f t="shared" si="1"/>
        <v>0.033622208180899504</v>
      </c>
      <c r="U16" s="229">
        <v>959.584</v>
      </c>
      <c r="V16" s="227">
        <v>1808.2569999999998</v>
      </c>
      <c r="W16" s="228">
        <v>193.23300000000003</v>
      </c>
      <c r="X16" s="227">
        <v>288.647</v>
      </c>
      <c r="Y16" s="226">
        <f t="shared" si="6"/>
        <v>3249.721</v>
      </c>
      <c r="Z16" s="225">
        <f t="shared" si="7"/>
        <v>0.09350064205511766</v>
      </c>
    </row>
    <row r="17" spans="1:26" ht="18.75" customHeight="1">
      <c r="A17" s="233" t="s">
        <v>382</v>
      </c>
      <c r="B17" s="494" t="s">
        <v>383</v>
      </c>
      <c r="C17" s="231">
        <v>321.43800000000005</v>
      </c>
      <c r="D17" s="227">
        <v>308.648</v>
      </c>
      <c r="E17" s="228">
        <v>2.771</v>
      </c>
      <c r="F17" s="227">
        <v>3.3190000000000004</v>
      </c>
      <c r="G17" s="226">
        <f t="shared" si="2"/>
        <v>636.1759999999999</v>
      </c>
      <c r="H17" s="230">
        <f t="shared" si="0"/>
        <v>0.026591733278782417</v>
      </c>
      <c r="I17" s="229">
        <v>292.65</v>
      </c>
      <c r="J17" s="227">
        <v>283.44</v>
      </c>
      <c r="K17" s="228">
        <v>2.604</v>
      </c>
      <c r="L17" s="227">
        <v>2.421</v>
      </c>
      <c r="M17" s="226">
        <f t="shared" si="3"/>
        <v>581.115</v>
      </c>
      <c r="N17" s="232">
        <f t="shared" si="4"/>
        <v>0.09475060874353591</v>
      </c>
      <c r="O17" s="231">
        <v>1482.5549999999998</v>
      </c>
      <c r="P17" s="227">
        <v>1400.721</v>
      </c>
      <c r="Q17" s="228">
        <v>9.563999999999998</v>
      </c>
      <c r="R17" s="227">
        <v>11.797999999999996</v>
      </c>
      <c r="S17" s="226">
        <f t="shared" si="5"/>
        <v>2904.6379999999995</v>
      </c>
      <c r="T17" s="230">
        <f t="shared" si="1"/>
        <v>0.02748230330668735</v>
      </c>
      <c r="U17" s="229">
        <v>1395.1409999999998</v>
      </c>
      <c r="V17" s="227">
        <v>1492.3949999999993</v>
      </c>
      <c r="W17" s="228">
        <v>13.288999999999996</v>
      </c>
      <c r="X17" s="227">
        <v>22.514</v>
      </c>
      <c r="Y17" s="226">
        <f t="shared" si="6"/>
        <v>2923.3389999999995</v>
      </c>
      <c r="Z17" s="225">
        <f t="shared" si="7"/>
        <v>-0.006397136972482453</v>
      </c>
    </row>
    <row r="18" spans="1:26" ht="18.75" customHeight="1">
      <c r="A18" s="233" t="s">
        <v>388</v>
      </c>
      <c r="B18" s="494" t="s">
        <v>389</v>
      </c>
      <c r="C18" s="231">
        <v>141.741</v>
      </c>
      <c r="D18" s="227">
        <v>270.14599999999996</v>
      </c>
      <c r="E18" s="228">
        <v>6.128</v>
      </c>
      <c r="F18" s="227">
        <v>11.409</v>
      </c>
      <c r="G18" s="226">
        <f t="shared" si="2"/>
        <v>429.4239999999999</v>
      </c>
      <c r="H18" s="230">
        <f t="shared" si="0"/>
        <v>0.017949637319716334</v>
      </c>
      <c r="I18" s="229">
        <v>123.44199999999998</v>
      </c>
      <c r="J18" s="227">
        <v>117.01599999999999</v>
      </c>
      <c r="K18" s="228">
        <v>1.4</v>
      </c>
      <c r="L18" s="227">
        <v>2.037</v>
      </c>
      <c r="M18" s="226">
        <f t="shared" si="3"/>
        <v>243.89499999999998</v>
      </c>
      <c r="N18" s="232">
        <f t="shared" si="4"/>
        <v>0.7606921011090837</v>
      </c>
      <c r="O18" s="231">
        <v>554.9679999999998</v>
      </c>
      <c r="P18" s="227">
        <v>846.8590000000002</v>
      </c>
      <c r="Q18" s="228">
        <v>17.79</v>
      </c>
      <c r="R18" s="227">
        <v>30.191000000000003</v>
      </c>
      <c r="S18" s="226">
        <f t="shared" si="5"/>
        <v>1449.808</v>
      </c>
      <c r="T18" s="230">
        <f t="shared" si="1"/>
        <v>0.013717393765578284</v>
      </c>
      <c r="U18" s="229">
        <v>558.0180000000001</v>
      </c>
      <c r="V18" s="227">
        <v>516.466</v>
      </c>
      <c r="W18" s="228">
        <v>15.562999999999999</v>
      </c>
      <c r="X18" s="227">
        <v>17.915000000000003</v>
      </c>
      <c r="Y18" s="226">
        <f t="shared" si="6"/>
        <v>1107.9620000000002</v>
      </c>
      <c r="Z18" s="225">
        <f t="shared" si="7"/>
        <v>0.30853585231262426</v>
      </c>
    </row>
    <row r="19" spans="1:26" ht="18.75" customHeight="1">
      <c r="A19" s="233" t="s">
        <v>421</v>
      </c>
      <c r="B19" s="494" t="s">
        <v>422</v>
      </c>
      <c r="C19" s="231">
        <v>137.40499999999997</v>
      </c>
      <c r="D19" s="227">
        <v>69.912</v>
      </c>
      <c r="E19" s="228">
        <v>101.72099999999999</v>
      </c>
      <c r="F19" s="227">
        <v>62.184</v>
      </c>
      <c r="G19" s="226">
        <f t="shared" si="2"/>
        <v>371.222</v>
      </c>
      <c r="H19" s="230">
        <f t="shared" si="0"/>
        <v>0.015516832466512673</v>
      </c>
      <c r="I19" s="229">
        <v>280.92699999999996</v>
      </c>
      <c r="J19" s="227">
        <v>184.095</v>
      </c>
      <c r="K19" s="228">
        <v>63.37599999999996</v>
      </c>
      <c r="L19" s="227">
        <v>47.18099999999999</v>
      </c>
      <c r="M19" s="226">
        <f t="shared" si="3"/>
        <v>575.579</v>
      </c>
      <c r="N19" s="232">
        <f t="shared" si="4"/>
        <v>-0.35504596241350017</v>
      </c>
      <c r="O19" s="231">
        <v>599.5200000000002</v>
      </c>
      <c r="P19" s="227">
        <v>306.3559999999997</v>
      </c>
      <c r="Q19" s="228">
        <v>416.0760000000003</v>
      </c>
      <c r="R19" s="227">
        <v>236.17399999999995</v>
      </c>
      <c r="S19" s="226">
        <f t="shared" si="5"/>
        <v>1558.1260000000002</v>
      </c>
      <c r="T19" s="230">
        <f t="shared" si="1"/>
        <v>0.014742247165407719</v>
      </c>
      <c r="U19" s="229">
        <v>897.3400000000004</v>
      </c>
      <c r="V19" s="227">
        <v>592.1669999999998</v>
      </c>
      <c r="W19" s="228">
        <v>317.9130000000001</v>
      </c>
      <c r="X19" s="227">
        <v>258.88500000000005</v>
      </c>
      <c r="Y19" s="226">
        <f t="shared" si="6"/>
        <v>2066.3050000000003</v>
      </c>
      <c r="Z19" s="225">
        <f t="shared" si="7"/>
        <v>-0.24593610333421256</v>
      </c>
    </row>
    <row r="20" spans="1:26" ht="18.75" customHeight="1">
      <c r="A20" s="233" t="s">
        <v>455</v>
      </c>
      <c r="B20" s="494" t="s">
        <v>455</v>
      </c>
      <c r="C20" s="231">
        <v>114.304</v>
      </c>
      <c r="D20" s="227">
        <v>58.927</v>
      </c>
      <c r="E20" s="228">
        <v>145.80800000000002</v>
      </c>
      <c r="F20" s="227">
        <v>34.919999999999995</v>
      </c>
      <c r="G20" s="226">
        <f t="shared" si="2"/>
        <v>353.959</v>
      </c>
      <c r="H20" s="230">
        <f t="shared" si="0"/>
        <v>0.014795250559003398</v>
      </c>
      <c r="I20" s="229">
        <v>472.293</v>
      </c>
      <c r="J20" s="227">
        <v>74.04400000000001</v>
      </c>
      <c r="K20" s="228">
        <v>118.224</v>
      </c>
      <c r="L20" s="227">
        <v>84.194</v>
      </c>
      <c r="M20" s="226">
        <f t="shared" si="3"/>
        <v>748.755</v>
      </c>
      <c r="N20" s="232">
        <f t="shared" si="4"/>
        <v>-0.5272699347583656</v>
      </c>
      <c r="O20" s="231">
        <v>733.1530000000001</v>
      </c>
      <c r="P20" s="227">
        <v>320.45799999999997</v>
      </c>
      <c r="Q20" s="228">
        <v>158.578</v>
      </c>
      <c r="R20" s="227">
        <v>57.10699999999998</v>
      </c>
      <c r="S20" s="226">
        <f t="shared" si="5"/>
        <v>1269.296</v>
      </c>
      <c r="T20" s="230">
        <f t="shared" si="1"/>
        <v>0.012009475073301744</v>
      </c>
      <c r="U20" s="229">
        <v>2411.405</v>
      </c>
      <c r="V20" s="227">
        <v>469.37199999999996</v>
      </c>
      <c r="W20" s="228">
        <v>691.6849999999998</v>
      </c>
      <c r="X20" s="227">
        <v>345.5740000000001</v>
      </c>
      <c r="Y20" s="226">
        <f t="shared" si="6"/>
        <v>3918.036</v>
      </c>
      <c r="Z20" s="225">
        <f t="shared" si="7"/>
        <v>-0.6760376882703477</v>
      </c>
    </row>
    <row r="21" spans="1:26" ht="18.75" customHeight="1">
      <c r="A21" s="233" t="s">
        <v>390</v>
      </c>
      <c r="B21" s="494" t="s">
        <v>391</v>
      </c>
      <c r="C21" s="231">
        <v>194.423</v>
      </c>
      <c r="D21" s="227">
        <v>82.437</v>
      </c>
      <c r="E21" s="228">
        <v>33.729</v>
      </c>
      <c r="F21" s="227">
        <v>32.021</v>
      </c>
      <c r="G21" s="226">
        <f t="shared" si="2"/>
        <v>342.61</v>
      </c>
      <c r="H21" s="230">
        <f t="shared" si="0"/>
        <v>0.01432086991436905</v>
      </c>
      <c r="I21" s="229">
        <v>124.93299999999996</v>
      </c>
      <c r="J21" s="227">
        <v>29.67</v>
      </c>
      <c r="K21" s="228">
        <v>17.221999999999998</v>
      </c>
      <c r="L21" s="227">
        <v>21.867</v>
      </c>
      <c r="M21" s="226">
        <f t="shared" si="3"/>
        <v>193.69199999999995</v>
      </c>
      <c r="N21" s="232">
        <f t="shared" si="4"/>
        <v>0.7688391879891792</v>
      </c>
      <c r="O21" s="231">
        <v>656.0549999999998</v>
      </c>
      <c r="P21" s="227">
        <v>324.91600000000005</v>
      </c>
      <c r="Q21" s="228">
        <v>219.60600000000005</v>
      </c>
      <c r="R21" s="227">
        <v>158.45599999999996</v>
      </c>
      <c r="S21" s="226">
        <f t="shared" si="5"/>
        <v>1359.033</v>
      </c>
      <c r="T21" s="230">
        <f t="shared" si="1"/>
        <v>0.012858523888277035</v>
      </c>
      <c r="U21" s="229">
        <v>628.8390000000002</v>
      </c>
      <c r="V21" s="227">
        <v>304.49100000000016</v>
      </c>
      <c r="W21" s="228">
        <v>143.32599999999996</v>
      </c>
      <c r="X21" s="227">
        <v>131.77800000000008</v>
      </c>
      <c r="Y21" s="226">
        <f t="shared" si="6"/>
        <v>1208.4340000000004</v>
      </c>
      <c r="Z21" s="225">
        <f t="shared" si="7"/>
        <v>0.12462327276458574</v>
      </c>
    </row>
    <row r="22" spans="1:26" ht="18.75" customHeight="1">
      <c r="A22" s="233" t="s">
        <v>454</v>
      </c>
      <c r="B22" s="494" t="s">
        <v>454</v>
      </c>
      <c r="C22" s="231">
        <v>22.326</v>
      </c>
      <c r="D22" s="227">
        <v>56.095000000000006</v>
      </c>
      <c r="E22" s="228">
        <v>76.95</v>
      </c>
      <c r="F22" s="227">
        <v>143.69</v>
      </c>
      <c r="G22" s="226">
        <f t="shared" si="2"/>
        <v>299.06100000000004</v>
      </c>
      <c r="H22" s="230">
        <f t="shared" si="0"/>
        <v>0.012500550706229015</v>
      </c>
      <c r="I22" s="229">
        <v>40.39</v>
      </c>
      <c r="J22" s="227">
        <v>530.0519999999999</v>
      </c>
      <c r="K22" s="228">
        <v>61.082999999999984</v>
      </c>
      <c r="L22" s="227">
        <v>84.898</v>
      </c>
      <c r="M22" s="226">
        <f t="shared" si="3"/>
        <v>716.4229999999999</v>
      </c>
      <c r="N22" s="232">
        <f t="shared" si="4"/>
        <v>-0.5825636530373814</v>
      </c>
      <c r="O22" s="231">
        <v>258.3039999999999</v>
      </c>
      <c r="P22" s="227">
        <v>698.0199999999999</v>
      </c>
      <c r="Q22" s="228">
        <v>182.47899999999993</v>
      </c>
      <c r="R22" s="227">
        <v>192.736</v>
      </c>
      <c r="S22" s="226">
        <f t="shared" si="5"/>
        <v>1331.5389999999998</v>
      </c>
      <c r="T22" s="230">
        <f t="shared" si="1"/>
        <v>0.012598388736456372</v>
      </c>
      <c r="U22" s="229">
        <v>336.97999999999996</v>
      </c>
      <c r="V22" s="227">
        <v>2780.7349999999997</v>
      </c>
      <c r="W22" s="228">
        <v>314.1650000000001</v>
      </c>
      <c r="X22" s="227">
        <v>590.0339999999997</v>
      </c>
      <c r="Y22" s="226">
        <f t="shared" si="6"/>
        <v>4021.9139999999993</v>
      </c>
      <c r="Z22" s="225">
        <f t="shared" si="7"/>
        <v>-0.6689290223510498</v>
      </c>
    </row>
    <row r="23" spans="1:26" ht="18.75" customHeight="1">
      <c r="A23" s="233" t="s">
        <v>386</v>
      </c>
      <c r="B23" s="494" t="s">
        <v>387</v>
      </c>
      <c r="C23" s="231">
        <v>92.57799999999999</v>
      </c>
      <c r="D23" s="227">
        <v>170.69100000000003</v>
      </c>
      <c r="E23" s="228">
        <v>3.8929999999999993</v>
      </c>
      <c r="F23" s="227">
        <v>7.4319999999999995</v>
      </c>
      <c r="G23" s="226">
        <f t="shared" si="2"/>
        <v>274.594</v>
      </c>
      <c r="H23" s="230">
        <f t="shared" si="0"/>
        <v>0.011477846394636042</v>
      </c>
      <c r="I23" s="229">
        <v>49.903</v>
      </c>
      <c r="J23" s="227">
        <v>93.934</v>
      </c>
      <c r="K23" s="228">
        <v>2.666</v>
      </c>
      <c r="L23" s="227">
        <v>2.7110000000000003</v>
      </c>
      <c r="M23" s="226">
        <f t="shared" si="3"/>
        <v>149.214</v>
      </c>
      <c r="N23" s="232">
        <f t="shared" si="4"/>
        <v>0.8402696797887597</v>
      </c>
      <c r="O23" s="231">
        <v>345.9659999999999</v>
      </c>
      <c r="P23" s="227">
        <v>638.1879999999999</v>
      </c>
      <c r="Q23" s="228">
        <v>33.62999999999999</v>
      </c>
      <c r="R23" s="227">
        <v>52.824</v>
      </c>
      <c r="S23" s="226">
        <f t="shared" si="5"/>
        <v>1070.6079999999997</v>
      </c>
      <c r="T23" s="230">
        <f t="shared" si="1"/>
        <v>0.010129583713552576</v>
      </c>
      <c r="U23" s="229">
        <v>302.028</v>
      </c>
      <c r="V23" s="227">
        <v>467.5239999999999</v>
      </c>
      <c r="W23" s="228">
        <v>32.808000000000014</v>
      </c>
      <c r="X23" s="227">
        <v>29.360000000000003</v>
      </c>
      <c r="Y23" s="226">
        <f t="shared" si="6"/>
        <v>831.7199999999999</v>
      </c>
      <c r="Z23" s="225">
        <f t="shared" si="7"/>
        <v>0.28722166113595904</v>
      </c>
    </row>
    <row r="24" spans="1:26" ht="18.75" customHeight="1">
      <c r="A24" s="233" t="s">
        <v>392</v>
      </c>
      <c r="B24" s="494" t="s">
        <v>393</v>
      </c>
      <c r="C24" s="231">
        <v>156.939</v>
      </c>
      <c r="D24" s="227">
        <v>82.06</v>
      </c>
      <c r="E24" s="228">
        <v>1.762</v>
      </c>
      <c r="F24" s="227">
        <v>1.656</v>
      </c>
      <c r="G24" s="226">
        <f t="shared" si="2"/>
        <v>242.417</v>
      </c>
      <c r="H24" s="230">
        <f t="shared" si="0"/>
        <v>0.010132869215818574</v>
      </c>
      <c r="I24" s="229">
        <v>88.89900000000002</v>
      </c>
      <c r="J24" s="227">
        <v>62.116</v>
      </c>
      <c r="K24" s="228">
        <v>1.3960000000000001</v>
      </c>
      <c r="L24" s="227">
        <v>1.621</v>
      </c>
      <c r="M24" s="226">
        <f t="shared" si="3"/>
        <v>154.032</v>
      </c>
      <c r="N24" s="232">
        <f t="shared" si="4"/>
        <v>0.5738093383193101</v>
      </c>
      <c r="O24" s="231">
        <v>439.832</v>
      </c>
      <c r="P24" s="227">
        <v>375.38899999999995</v>
      </c>
      <c r="Q24" s="228">
        <v>12.501999999999999</v>
      </c>
      <c r="R24" s="227">
        <v>14.380999999999998</v>
      </c>
      <c r="S24" s="226">
        <f t="shared" si="5"/>
        <v>842.1039999999999</v>
      </c>
      <c r="T24" s="230">
        <f t="shared" si="1"/>
        <v>0.007967587542328732</v>
      </c>
      <c r="U24" s="229">
        <v>526.781</v>
      </c>
      <c r="V24" s="227">
        <v>310.992</v>
      </c>
      <c r="W24" s="228">
        <v>20.784</v>
      </c>
      <c r="X24" s="227">
        <v>16.130000000000003</v>
      </c>
      <c r="Y24" s="226">
        <f t="shared" si="6"/>
        <v>874.6869999999999</v>
      </c>
      <c r="Z24" s="225">
        <f t="shared" si="7"/>
        <v>-0.03725103951470632</v>
      </c>
    </row>
    <row r="25" spans="1:26" ht="18.75" customHeight="1">
      <c r="A25" s="233" t="s">
        <v>425</v>
      </c>
      <c r="B25" s="494" t="s">
        <v>426</v>
      </c>
      <c r="C25" s="231">
        <v>74.932</v>
      </c>
      <c r="D25" s="227">
        <v>132.61100000000002</v>
      </c>
      <c r="E25" s="228">
        <v>15.45</v>
      </c>
      <c r="F25" s="227">
        <v>4.499999999999998</v>
      </c>
      <c r="G25" s="226">
        <f t="shared" si="2"/>
        <v>227.493</v>
      </c>
      <c r="H25" s="230">
        <f t="shared" si="0"/>
        <v>0.009509055951167678</v>
      </c>
      <c r="I25" s="229">
        <v>20.582</v>
      </c>
      <c r="J25" s="227">
        <v>85.036</v>
      </c>
      <c r="K25" s="228">
        <v>20.040000000000003</v>
      </c>
      <c r="L25" s="227">
        <v>17.226999999999997</v>
      </c>
      <c r="M25" s="226">
        <f t="shared" si="3"/>
        <v>142.885</v>
      </c>
      <c r="N25" s="232">
        <f t="shared" si="4"/>
        <v>0.5921405325961437</v>
      </c>
      <c r="O25" s="231">
        <v>175.89299999999997</v>
      </c>
      <c r="P25" s="227">
        <v>565.256</v>
      </c>
      <c r="Q25" s="228">
        <v>64.384</v>
      </c>
      <c r="R25" s="227">
        <v>45.24400000000001</v>
      </c>
      <c r="S25" s="226">
        <f t="shared" si="5"/>
        <v>850.7769999999999</v>
      </c>
      <c r="T25" s="230">
        <f t="shared" si="1"/>
        <v>0.008049647343439542</v>
      </c>
      <c r="U25" s="229">
        <v>122.79999999999998</v>
      </c>
      <c r="V25" s="227">
        <v>364.9870000000001</v>
      </c>
      <c r="W25" s="228">
        <v>80.91899999999998</v>
      </c>
      <c r="X25" s="227">
        <v>50.738</v>
      </c>
      <c r="Y25" s="226">
        <f t="shared" si="6"/>
        <v>619.444</v>
      </c>
      <c r="Z25" s="225">
        <f t="shared" si="7"/>
        <v>0.3734526446297002</v>
      </c>
    </row>
    <row r="26" spans="1:26" ht="18.75" customHeight="1">
      <c r="A26" s="233" t="s">
        <v>398</v>
      </c>
      <c r="B26" s="494" t="s">
        <v>399</v>
      </c>
      <c r="C26" s="231">
        <v>81.643</v>
      </c>
      <c r="D26" s="227">
        <v>115.844</v>
      </c>
      <c r="E26" s="228">
        <v>0.125</v>
      </c>
      <c r="F26" s="227">
        <v>0.14</v>
      </c>
      <c r="G26" s="226">
        <f t="shared" si="2"/>
        <v>197.75199999999998</v>
      </c>
      <c r="H26" s="230">
        <f t="shared" si="0"/>
        <v>0.008265901950632813</v>
      </c>
      <c r="I26" s="229">
        <v>71.104</v>
      </c>
      <c r="J26" s="227">
        <v>86.744</v>
      </c>
      <c r="K26" s="228">
        <v>0.08</v>
      </c>
      <c r="L26" s="227">
        <v>2.517</v>
      </c>
      <c r="M26" s="226">
        <f t="shared" si="3"/>
        <v>160.44500000000002</v>
      </c>
      <c r="N26" s="232" t="s">
        <v>51</v>
      </c>
      <c r="O26" s="231">
        <v>374.156</v>
      </c>
      <c r="P26" s="227">
        <v>574.9710000000002</v>
      </c>
      <c r="Q26" s="228">
        <v>0.813</v>
      </c>
      <c r="R26" s="227">
        <v>3.962</v>
      </c>
      <c r="S26" s="226">
        <f t="shared" si="5"/>
        <v>953.9020000000002</v>
      </c>
      <c r="T26" s="230">
        <f t="shared" si="1"/>
        <v>0.009025367047065996</v>
      </c>
      <c r="U26" s="229">
        <v>353.29099999999977</v>
      </c>
      <c r="V26" s="227">
        <v>412.0099999999999</v>
      </c>
      <c r="W26" s="228">
        <v>6.335</v>
      </c>
      <c r="X26" s="227">
        <v>13.654999999999998</v>
      </c>
      <c r="Y26" s="226">
        <f t="shared" si="6"/>
        <v>785.2909999999997</v>
      </c>
      <c r="Z26" s="225">
        <f t="shared" si="7"/>
        <v>0.21471148911677385</v>
      </c>
    </row>
    <row r="27" spans="1:26" ht="18.75" customHeight="1">
      <c r="A27" s="233" t="s">
        <v>456</v>
      </c>
      <c r="B27" s="494" t="s">
        <v>457</v>
      </c>
      <c r="C27" s="231">
        <v>50.98700000000001</v>
      </c>
      <c r="D27" s="227">
        <v>135.254</v>
      </c>
      <c r="E27" s="228">
        <v>0.895</v>
      </c>
      <c r="F27" s="227">
        <v>0.42000000000000004</v>
      </c>
      <c r="G27" s="226">
        <f t="shared" si="2"/>
        <v>187.55599999999998</v>
      </c>
      <c r="H27" s="230">
        <f t="shared" si="0"/>
        <v>0.007839715938412192</v>
      </c>
      <c r="I27" s="229">
        <v>21.418</v>
      </c>
      <c r="J27" s="227">
        <v>42.832</v>
      </c>
      <c r="K27" s="228">
        <v>3.964</v>
      </c>
      <c r="L27" s="227">
        <v>3.2769999999999997</v>
      </c>
      <c r="M27" s="226">
        <f t="shared" si="3"/>
        <v>71.491</v>
      </c>
      <c r="N27" s="232">
        <f t="shared" si="4"/>
        <v>1.6234910688058632</v>
      </c>
      <c r="O27" s="231">
        <v>262.90099999999995</v>
      </c>
      <c r="P27" s="227">
        <v>498.142</v>
      </c>
      <c r="Q27" s="228">
        <v>5.579999999999997</v>
      </c>
      <c r="R27" s="227">
        <v>8.817</v>
      </c>
      <c r="S27" s="226">
        <f t="shared" si="5"/>
        <v>775.4399999999999</v>
      </c>
      <c r="T27" s="230">
        <f t="shared" si="1"/>
        <v>0.007336844479806998</v>
      </c>
      <c r="U27" s="229">
        <v>252.12099999999998</v>
      </c>
      <c r="V27" s="227">
        <v>287.15400000000005</v>
      </c>
      <c r="W27" s="228">
        <v>24.205999999999996</v>
      </c>
      <c r="X27" s="227">
        <v>17.06</v>
      </c>
      <c r="Y27" s="226">
        <f t="shared" si="6"/>
        <v>580.541</v>
      </c>
      <c r="Z27" s="225">
        <f t="shared" si="7"/>
        <v>0.33571961325728905</v>
      </c>
    </row>
    <row r="28" spans="1:26" ht="18.75" customHeight="1">
      <c r="A28" s="233" t="s">
        <v>466</v>
      </c>
      <c r="B28" s="494" t="s">
        <v>467</v>
      </c>
      <c r="C28" s="231">
        <v>58.467</v>
      </c>
      <c r="D28" s="227">
        <v>113.194</v>
      </c>
      <c r="E28" s="228">
        <v>0</v>
      </c>
      <c r="F28" s="227">
        <v>0.07</v>
      </c>
      <c r="G28" s="226">
        <f t="shared" si="2"/>
        <v>171.731</v>
      </c>
      <c r="H28" s="230">
        <f t="shared" si="0"/>
        <v>0.007178241473583699</v>
      </c>
      <c r="I28" s="229"/>
      <c r="J28" s="227"/>
      <c r="K28" s="228">
        <v>0</v>
      </c>
      <c r="L28" s="227">
        <v>0.05</v>
      </c>
      <c r="M28" s="226">
        <f t="shared" si="3"/>
        <v>0.05</v>
      </c>
      <c r="N28" s="232" t="s">
        <v>51</v>
      </c>
      <c r="O28" s="231">
        <v>173.19400000000002</v>
      </c>
      <c r="P28" s="227">
        <v>393.60999999999996</v>
      </c>
      <c r="Q28" s="228">
        <v>0.5800000000000001</v>
      </c>
      <c r="R28" s="227">
        <v>0.7800000000000002</v>
      </c>
      <c r="S28" s="226">
        <f t="shared" si="5"/>
        <v>568.164</v>
      </c>
      <c r="T28" s="230">
        <f t="shared" si="1"/>
        <v>0.005375697548520922</v>
      </c>
      <c r="U28" s="229"/>
      <c r="V28" s="227"/>
      <c r="W28" s="228">
        <v>0.15000000000000002</v>
      </c>
      <c r="X28" s="227">
        <v>0.245</v>
      </c>
      <c r="Y28" s="226">
        <f t="shared" si="6"/>
        <v>0.395</v>
      </c>
      <c r="Z28" s="225" t="str">
        <f t="shared" si="7"/>
        <v>  *  </v>
      </c>
    </row>
    <row r="29" spans="1:26" ht="18.75" customHeight="1">
      <c r="A29" s="233" t="s">
        <v>396</v>
      </c>
      <c r="B29" s="494" t="s">
        <v>397</v>
      </c>
      <c r="C29" s="231">
        <v>76.98499999999999</v>
      </c>
      <c r="D29" s="227">
        <v>76.705</v>
      </c>
      <c r="E29" s="228">
        <v>9.478</v>
      </c>
      <c r="F29" s="227">
        <v>3.452</v>
      </c>
      <c r="G29" s="226">
        <f t="shared" si="2"/>
        <v>166.62</v>
      </c>
      <c r="H29" s="230">
        <f t="shared" si="0"/>
        <v>0.006964605076127874</v>
      </c>
      <c r="I29" s="229">
        <v>82.553</v>
      </c>
      <c r="J29" s="227">
        <v>62.120999999999995</v>
      </c>
      <c r="K29" s="228">
        <v>18.915999999999997</v>
      </c>
      <c r="L29" s="227">
        <v>0.61</v>
      </c>
      <c r="M29" s="226">
        <f t="shared" si="3"/>
        <v>164.2</v>
      </c>
      <c r="N29" s="232">
        <f t="shared" si="4"/>
        <v>0.014738124238733441</v>
      </c>
      <c r="O29" s="231">
        <v>385.29899999999975</v>
      </c>
      <c r="P29" s="227">
        <v>298.2339999999999</v>
      </c>
      <c r="Q29" s="228">
        <v>58.477999999999994</v>
      </c>
      <c r="R29" s="227">
        <v>18.367999999999995</v>
      </c>
      <c r="S29" s="226">
        <f t="shared" si="5"/>
        <v>760.3789999999997</v>
      </c>
      <c r="T29" s="230">
        <f t="shared" si="1"/>
        <v>0.007194344460836639</v>
      </c>
      <c r="U29" s="229">
        <v>439.59499999999997</v>
      </c>
      <c r="V29" s="227">
        <v>269.73100000000005</v>
      </c>
      <c r="W29" s="228">
        <v>42.489000000000004</v>
      </c>
      <c r="X29" s="227">
        <v>7.364</v>
      </c>
      <c r="Y29" s="226">
        <f t="shared" si="6"/>
        <v>759.1790000000001</v>
      </c>
      <c r="Z29" s="225">
        <f t="shared" si="7"/>
        <v>0.0015806548916652563</v>
      </c>
    </row>
    <row r="30" spans="1:26" ht="18.75" customHeight="1">
      <c r="A30" s="233" t="s">
        <v>427</v>
      </c>
      <c r="B30" s="494" t="s">
        <v>428</v>
      </c>
      <c r="C30" s="231">
        <v>0</v>
      </c>
      <c r="D30" s="227">
        <v>0</v>
      </c>
      <c r="E30" s="228">
        <v>85.67800000000001</v>
      </c>
      <c r="F30" s="227">
        <v>77.354</v>
      </c>
      <c r="G30" s="226">
        <f t="shared" si="2"/>
        <v>163.032</v>
      </c>
      <c r="H30" s="230">
        <f t="shared" si="0"/>
        <v>0.0068146290647658125</v>
      </c>
      <c r="I30" s="229"/>
      <c r="J30" s="227"/>
      <c r="K30" s="228">
        <v>10.217999999999998</v>
      </c>
      <c r="L30" s="227">
        <v>11.768</v>
      </c>
      <c r="M30" s="226">
        <f t="shared" si="3"/>
        <v>21.985999999999997</v>
      </c>
      <c r="N30" s="232">
        <f t="shared" si="4"/>
        <v>6.4152642590739575</v>
      </c>
      <c r="O30" s="231">
        <v>1.5</v>
      </c>
      <c r="P30" s="227">
        <v>2.3</v>
      </c>
      <c r="Q30" s="228">
        <v>199.906</v>
      </c>
      <c r="R30" s="227">
        <v>223.638</v>
      </c>
      <c r="S30" s="226">
        <f t="shared" si="5"/>
        <v>427.34400000000005</v>
      </c>
      <c r="T30" s="230">
        <f t="shared" si="1"/>
        <v>0.004043325682681629</v>
      </c>
      <c r="U30" s="229"/>
      <c r="V30" s="227"/>
      <c r="W30" s="228">
        <v>55.283</v>
      </c>
      <c r="X30" s="227">
        <v>57.637</v>
      </c>
      <c r="Y30" s="226">
        <f t="shared" si="6"/>
        <v>112.92</v>
      </c>
      <c r="Z30" s="225">
        <f t="shared" si="7"/>
        <v>2.784484590860787</v>
      </c>
    </row>
    <row r="31" spans="1:26" ht="18.75" customHeight="1">
      <c r="A31" s="233" t="s">
        <v>445</v>
      </c>
      <c r="B31" s="494" t="s">
        <v>451</v>
      </c>
      <c r="C31" s="231">
        <v>47.41899999999999</v>
      </c>
      <c r="D31" s="227">
        <v>103.42800000000001</v>
      </c>
      <c r="E31" s="228">
        <v>0.018</v>
      </c>
      <c r="F31" s="227">
        <v>0.04</v>
      </c>
      <c r="G31" s="226">
        <f t="shared" si="2"/>
        <v>150.905</v>
      </c>
      <c r="H31" s="230">
        <f t="shared" si="0"/>
        <v>0.006307728538069121</v>
      </c>
      <c r="I31" s="229">
        <v>54.852</v>
      </c>
      <c r="J31" s="227">
        <v>73.468</v>
      </c>
      <c r="K31" s="228">
        <v>0.19</v>
      </c>
      <c r="L31" s="227">
        <v>0.189</v>
      </c>
      <c r="M31" s="226">
        <f t="shared" si="3"/>
        <v>128.69899999999998</v>
      </c>
      <c r="N31" s="232">
        <f t="shared" si="4"/>
        <v>0.17254213319450828</v>
      </c>
      <c r="O31" s="231">
        <v>192.96699999999996</v>
      </c>
      <c r="P31" s="227">
        <v>334.509</v>
      </c>
      <c r="Q31" s="228">
        <v>2.7999999999999994</v>
      </c>
      <c r="R31" s="227">
        <v>4.393</v>
      </c>
      <c r="S31" s="226">
        <f t="shared" si="5"/>
        <v>534.669</v>
      </c>
      <c r="T31" s="230">
        <f t="shared" si="1"/>
        <v>0.00505878378878305</v>
      </c>
      <c r="U31" s="229">
        <v>158.141</v>
      </c>
      <c r="V31" s="227">
        <v>222.79600000000002</v>
      </c>
      <c r="W31" s="228">
        <v>2.719</v>
      </c>
      <c r="X31" s="227">
        <v>4.04</v>
      </c>
      <c r="Y31" s="226">
        <f t="shared" si="6"/>
        <v>387.696</v>
      </c>
      <c r="Z31" s="225">
        <f t="shared" si="7"/>
        <v>0.37909341339606284</v>
      </c>
    </row>
    <row r="32" spans="1:26" ht="18.75" customHeight="1">
      <c r="A32" s="233" t="s">
        <v>405</v>
      </c>
      <c r="B32" s="494" t="s">
        <v>406</v>
      </c>
      <c r="C32" s="231">
        <v>18.073999999999998</v>
      </c>
      <c r="D32" s="227">
        <v>71.46100000000001</v>
      </c>
      <c r="E32" s="228">
        <v>22.992000000000004</v>
      </c>
      <c r="F32" s="227">
        <v>28.418000000000003</v>
      </c>
      <c r="G32" s="226">
        <f t="shared" si="2"/>
        <v>140.94500000000002</v>
      </c>
      <c r="H32" s="230">
        <f t="shared" si="0"/>
        <v>0.005891407168736307</v>
      </c>
      <c r="I32" s="229">
        <v>17.581</v>
      </c>
      <c r="J32" s="227">
        <v>79.41499999999999</v>
      </c>
      <c r="K32" s="228">
        <v>14.719</v>
      </c>
      <c r="L32" s="227">
        <v>19.878</v>
      </c>
      <c r="M32" s="226">
        <f t="shared" si="3"/>
        <v>131.593</v>
      </c>
      <c r="N32" s="232">
        <f t="shared" si="4"/>
        <v>0.07106760997925443</v>
      </c>
      <c r="O32" s="231">
        <v>85.91</v>
      </c>
      <c r="P32" s="227">
        <v>266.8190000000001</v>
      </c>
      <c r="Q32" s="228">
        <v>94.76599999999999</v>
      </c>
      <c r="R32" s="227">
        <v>94.90499999999999</v>
      </c>
      <c r="S32" s="226">
        <f t="shared" si="5"/>
        <v>542.4</v>
      </c>
      <c r="T32" s="230">
        <f t="shared" si="1"/>
        <v>0.005131930833910187</v>
      </c>
      <c r="U32" s="229">
        <v>114.19600000000005</v>
      </c>
      <c r="V32" s="227">
        <v>315.7779999999998</v>
      </c>
      <c r="W32" s="228">
        <v>67.42900000000002</v>
      </c>
      <c r="X32" s="227">
        <v>81.42400000000002</v>
      </c>
      <c r="Y32" s="226">
        <f t="shared" si="6"/>
        <v>578.8269999999999</v>
      </c>
      <c r="Z32" s="225">
        <f t="shared" si="7"/>
        <v>-0.06293244786438768</v>
      </c>
    </row>
    <row r="33" spans="1:26" ht="18.75" customHeight="1">
      <c r="A33" s="233" t="s">
        <v>429</v>
      </c>
      <c r="B33" s="494" t="s">
        <v>430</v>
      </c>
      <c r="C33" s="231">
        <v>79.893</v>
      </c>
      <c r="D33" s="227">
        <v>22.167</v>
      </c>
      <c r="E33" s="228">
        <v>1.592</v>
      </c>
      <c r="F33" s="227">
        <v>2.009</v>
      </c>
      <c r="G33" s="226">
        <f t="shared" si="2"/>
        <v>105.661</v>
      </c>
      <c r="H33" s="230">
        <f t="shared" si="0"/>
        <v>0.00441655945834082</v>
      </c>
      <c r="I33" s="229">
        <v>24.885999999999996</v>
      </c>
      <c r="J33" s="227">
        <v>15.263</v>
      </c>
      <c r="K33" s="228">
        <v>0.92</v>
      </c>
      <c r="L33" s="227">
        <v>0.457</v>
      </c>
      <c r="M33" s="226">
        <f t="shared" si="3"/>
        <v>41.525999999999996</v>
      </c>
      <c r="N33" s="232">
        <f t="shared" si="4"/>
        <v>1.54445407696383</v>
      </c>
      <c r="O33" s="231">
        <v>408.278</v>
      </c>
      <c r="P33" s="227">
        <v>154.7600000000001</v>
      </c>
      <c r="Q33" s="228">
        <v>9.942999999999998</v>
      </c>
      <c r="R33" s="227">
        <v>7.5649999999999995</v>
      </c>
      <c r="S33" s="226">
        <f t="shared" si="5"/>
        <v>580.5460000000002</v>
      </c>
      <c r="T33" s="230">
        <f t="shared" si="1"/>
        <v>0.0054928501436268895</v>
      </c>
      <c r="U33" s="229">
        <v>148.88600000000008</v>
      </c>
      <c r="V33" s="227">
        <v>77.27400000000003</v>
      </c>
      <c r="W33" s="228">
        <v>4.106</v>
      </c>
      <c r="X33" s="227">
        <v>2.6619999999999995</v>
      </c>
      <c r="Y33" s="226">
        <f t="shared" si="6"/>
        <v>232.9280000000001</v>
      </c>
      <c r="Z33" s="225">
        <f t="shared" si="7"/>
        <v>1.49238391262536</v>
      </c>
    </row>
    <row r="34" spans="1:26" ht="18.75" customHeight="1">
      <c r="A34" s="233" t="s">
        <v>423</v>
      </c>
      <c r="B34" s="494" t="s">
        <v>424</v>
      </c>
      <c r="C34" s="231">
        <v>1.6269999999999993</v>
      </c>
      <c r="D34" s="227">
        <v>4.234999999999999</v>
      </c>
      <c r="E34" s="228">
        <v>51.768</v>
      </c>
      <c r="F34" s="227">
        <v>38.415</v>
      </c>
      <c r="G34" s="226">
        <f t="shared" si="2"/>
        <v>96.04499999999999</v>
      </c>
      <c r="H34" s="230">
        <f t="shared" si="0"/>
        <v>0.004014617059997009</v>
      </c>
      <c r="I34" s="229">
        <v>2.599</v>
      </c>
      <c r="J34" s="227">
        <v>7.957999999999999</v>
      </c>
      <c r="K34" s="228">
        <v>0.558</v>
      </c>
      <c r="L34" s="227">
        <v>0.623</v>
      </c>
      <c r="M34" s="226">
        <f t="shared" si="3"/>
        <v>11.737999999999998</v>
      </c>
      <c r="N34" s="232">
        <f t="shared" si="4"/>
        <v>7.182399045834044</v>
      </c>
      <c r="O34" s="231">
        <v>21.145000000000014</v>
      </c>
      <c r="P34" s="227">
        <v>14.959999999999999</v>
      </c>
      <c r="Q34" s="228">
        <v>61.584</v>
      </c>
      <c r="R34" s="227">
        <v>50.574999999999996</v>
      </c>
      <c r="S34" s="226">
        <f t="shared" si="5"/>
        <v>148.264</v>
      </c>
      <c r="T34" s="230">
        <f t="shared" si="1"/>
        <v>0.0014028034534639751</v>
      </c>
      <c r="U34" s="229">
        <v>13.592</v>
      </c>
      <c r="V34" s="227">
        <v>38.531</v>
      </c>
      <c r="W34" s="228">
        <v>1.849</v>
      </c>
      <c r="X34" s="227">
        <v>1.5699999999999998</v>
      </c>
      <c r="Y34" s="226">
        <f t="shared" si="6"/>
        <v>55.541999999999994</v>
      </c>
      <c r="Z34" s="225">
        <f t="shared" si="7"/>
        <v>1.6694033344135972</v>
      </c>
    </row>
    <row r="35" spans="1:26" ht="18.75" customHeight="1">
      <c r="A35" s="233" t="s">
        <v>445</v>
      </c>
      <c r="B35" s="494" t="s">
        <v>446</v>
      </c>
      <c r="C35" s="231">
        <v>31.9</v>
      </c>
      <c r="D35" s="227">
        <v>39.281000000000006</v>
      </c>
      <c r="E35" s="228">
        <v>11.178999999999998</v>
      </c>
      <c r="F35" s="227">
        <v>12.972999999999999</v>
      </c>
      <c r="G35" s="226">
        <f t="shared" si="2"/>
        <v>95.33300000000001</v>
      </c>
      <c r="H35" s="230">
        <f t="shared" si="0"/>
        <v>0.003984855933996511</v>
      </c>
      <c r="I35" s="229">
        <v>32.4</v>
      </c>
      <c r="J35" s="227">
        <v>39.099999999999994</v>
      </c>
      <c r="K35" s="228">
        <v>10.988</v>
      </c>
      <c r="L35" s="227">
        <v>9.292</v>
      </c>
      <c r="M35" s="226">
        <f t="shared" si="3"/>
        <v>91.78</v>
      </c>
      <c r="N35" s="232">
        <f t="shared" si="4"/>
        <v>0.03871213772063653</v>
      </c>
      <c r="O35" s="231">
        <v>130.31900000000002</v>
      </c>
      <c r="P35" s="227">
        <v>130.05900000000003</v>
      </c>
      <c r="Q35" s="228">
        <v>78.486</v>
      </c>
      <c r="R35" s="227">
        <v>102.46000000000001</v>
      </c>
      <c r="S35" s="226">
        <f t="shared" si="5"/>
        <v>441.32400000000007</v>
      </c>
      <c r="T35" s="230">
        <f t="shared" si="1"/>
        <v>0.004175597793776881</v>
      </c>
      <c r="U35" s="229">
        <v>85.05</v>
      </c>
      <c r="V35" s="227">
        <v>84.141</v>
      </c>
      <c r="W35" s="228">
        <v>58.399000000000015</v>
      </c>
      <c r="X35" s="227">
        <v>60.56599999999999</v>
      </c>
      <c r="Y35" s="226">
        <f t="shared" si="6"/>
        <v>288.156</v>
      </c>
      <c r="Z35" s="225">
        <f t="shared" si="7"/>
        <v>0.5315454129013453</v>
      </c>
    </row>
    <row r="36" spans="1:26" ht="18.75" customHeight="1">
      <c r="A36" s="233" t="s">
        <v>443</v>
      </c>
      <c r="B36" s="494" t="s">
        <v>444</v>
      </c>
      <c r="C36" s="231">
        <v>8.918</v>
      </c>
      <c r="D36" s="227">
        <v>12.897000000000002</v>
      </c>
      <c r="E36" s="228">
        <v>37.727000000000004</v>
      </c>
      <c r="F36" s="227">
        <v>34.007</v>
      </c>
      <c r="G36" s="226">
        <f t="shared" si="2"/>
        <v>93.549</v>
      </c>
      <c r="H36" s="230">
        <f t="shared" si="0"/>
        <v>0.003910285921658183</v>
      </c>
      <c r="I36" s="229">
        <v>37.494</v>
      </c>
      <c r="J36" s="227">
        <v>27.634</v>
      </c>
      <c r="K36" s="228">
        <v>15.850000000000001</v>
      </c>
      <c r="L36" s="227">
        <v>9.36</v>
      </c>
      <c r="M36" s="226">
        <f t="shared" si="3"/>
        <v>90.33800000000001</v>
      </c>
      <c r="N36" s="232">
        <f t="shared" si="4"/>
        <v>0.03554428922491093</v>
      </c>
      <c r="O36" s="231">
        <v>21.979999999999997</v>
      </c>
      <c r="P36" s="227">
        <v>45.294</v>
      </c>
      <c r="Q36" s="228">
        <v>136.549</v>
      </c>
      <c r="R36" s="227">
        <v>129.368</v>
      </c>
      <c r="S36" s="226">
        <f t="shared" si="5"/>
        <v>333.19100000000003</v>
      </c>
      <c r="T36" s="230">
        <f t="shared" si="1"/>
        <v>0.003152494775961227</v>
      </c>
      <c r="U36" s="229">
        <v>147.342</v>
      </c>
      <c r="V36" s="227">
        <v>153.507</v>
      </c>
      <c r="W36" s="228">
        <v>75.18900000000001</v>
      </c>
      <c r="X36" s="227">
        <v>78.05299999999995</v>
      </c>
      <c r="Y36" s="226">
        <f t="shared" si="6"/>
        <v>454.091</v>
      </c>
      <c r="Z36" s="225">
        <f t="shared" si="7"/>
        <v>-0.2662461929437051</v>
      </c>
    </row>
    <row r="37" spans="1:26" ht="18.75" customHeight="1">
      <c r="A37" s="233" t="s">
        <v>401</v>
      </c>
      <c r="B37" s="494" t="s">
        <v>402</v>
      </c>
      <c r="C37" s="231">
        <v>15.588999999999999</v>
      </c>
      <c r="D37" s="227">
        <v>34.578</v>
      </c>
      <c r="E37" s="228">
        <v>17.244999999999997</v>
      </c>
      <c r="F37" s="227">
        <v>12.770999999999999</v>
      </c>
      <c r="G37" s="226">
        <f t="shared" si="2"/>
        <v>80.183</v>
      </c>
      <c r="H37" s="230">
        <f t="shared" si="0"/>
        <v>0.0033515960198005124</v>
      </c>
      <c r="I37" s="229">
        <v>40.857</v>
      </c>
      <c r="J37" s="227">
        <v>53.506</v>
      </c>
      <c r="K37" s="228">
        <v>9.928999999999998</v>
      </c>
      <c r="L37" s="227">
        <v>8.265999999999998</v>
      </c>
      <c r="M37" s="226">
        <f t="shared" si="3"/>
        <v>112.55799999999999</v>
      </c>
      <c r="N37" s="232">
        <f t="shared" si="4"/>
        <v>-0.2876294887968869</v>
      </c>
      <c r="O37" s="231">
        <v>108.95200000000001</v>
      </c>
      <c r="P37" s="227">
        <v>145.38599999999997</v>
      </c>
      <c r="Q37" s="228">
        <v>71.69400000000003</v>
      </c>
      <c r="R37" s="227">
        <v>67.53500000000001</v>
      </c>
      <c r="S37" s="226">
        <f t="shared" si="5"/>
        <v>393.567</v>
      </c>
      <c r="T37" s="230">
        <f t="shared" si="1"/>
        <v>0.0037237437730632946</v>
      </c>
      <c r="U37" s="229">
        <v>123.62800000000004</v>
      </c>
      <c r="V37" s="227">
        <v>178.67299999999992</v>
      </c>
      <c r="W37" s="228">
        <v>43.96200000000002</v>
      </c>
      <c r="X37" s="227">
        <v>41.187000000000005</v>
      </c>
      <c r="Y37" s="226">
        <f t="shared" si="6"/>
        <v>387.44999999999993</v>
      </c>
      <c r="Z37" s="225">
        <f t="shared" si="7"/>
        <v>0.015787843592721895</v>
      </c>
    </row>
    <row r="38" spans="1:26" ht="18.75" customHeight="1">
      <c r="A38" s="233" t="s">
        <v>445</v>
      </c>
      <c r="B38" s="494" t="s">
        <v>468</v>
      </c>
      <c r="C38" s="231">
        <v>7.5</v>
      </c>
      <c r="D38" s="227">
        <v>16.5</v>
      </c>
      <c r="E38" s="228">
        <v>27.242</v>
      </c>
      <c r="F38" s="227">
        <v>22.934</v>
      </c>
      <c r="G38" s="226">
        <f t="shared" si="2"/>
        <v>74.176</v>
      </c>
      <c r="H38" s="230">
        <f t="shared" si="0"/>
        <v>0.003100507418838442</v>
      </c>
      <c r="I38" s="229"/>
      <c r="J38" s="227"/>
      <c r="K38" s="228">
        <v>0.13</v>
      </c>
      <c r="L38" s="227">
        <v>0.32</v>
      </c>
      <c r="M38" s="226">
        <f t="shared" si="3"/>
        <v>0.45</v>
      </c>
      <c r="N38" s="232">
        <f t="shared" si="4"/>
        <v>163.83555555555554</v>
      </c>
      <c r="O38" s="231">
        <v>22.1</v>
      </c>
      <c r="P38" s="227">
        <v>104.3</v>
      </c>
      <c r="Q38" s="228">
        <v>45.968</v>
      </c>
      <c r="R38" s="227">
        <v>63.404</v>
      </c>
      <c r="S38" s="226">
        <f t="shared" si="5"/>
        <v>235.772</v>
      </c>
      <c r="T38" s="230">
        <f t="shared" si="1"/>
        <v>0.0022307625305543377</v>
      </c>
      <c r="U38" s="229">
        <v>1.9</v>
      </c>
      <c r="V38" s="227">
        <v>2.3</v>
      </c>
      <c r="W38" s="228">
        <v>1.501</v>
      </c>
      <c r="X38" s="227">
        <v>1.8790000000000002</v>
      </c>
      <c r="Y38" s="226">
        <f t="shared" si="6"/>
        <v>7.579999999999999</v>
      </c>
      <c r="Z38" s="225" t="str">
        <f t="shared" si="7"/>
        <v>  *  </v>
      </c>
    </row>
    <row r="39" spans="1:26" ht="18.75" customHeight="1">
      <c r="A39" s="233" t="s">
        <v>407</v>
      </c>
      <c r="B39" s="494" t="s">
        <v>408</v>
      </c>
      <c r="C39" s="231">
        <v>35.449999999999996</v>
      </c>
      <c r="D39" s="227">
        <v>37.106</v>
      </c>
      <c r="E39" s="228">
        <v>0.4</v>
      </c>
      <c r="F39" s="227">
        <v>0.4</v>
      </c>
      <c r="G39" s="226">
        <f t="shared" si="2"/>
        <v>73.35600000000001</v>
      </c>
      <c r="H39" s="230">
        <f t="shared" si="0"/>
        <v>0.003066231964736745</v>
      </c>
      <c r="I39" s="229">
        <v>32.767</v>
      </c>
      <c r="J39" s="227">
        <v>33.084</v>
      </c>
      <c r="K39" s="228">
        <v>0.768</v>
      </c>
      <c r="L39" s="227">
        <v>0.859</v>
      </c>
      <c r="M39" s="226">
        <f t="shared" si="3"/>
        <v>67.478</v>
      </c>
      <c r="N39" s="232">
        <f t="shared" si="4"/>
        <v>0.08710987284744687</v>
      </c>
      <c r="O39" s="231">
        <v>164.90800000000002</v>
      </c>
      <c r="P39" s="227">
        <v>158.04300000000003</v>
      </c>
      <c r="Q39" s="228">
        <v>0.87</v>
      </c>
      <c r="R39" s="227">
        <v>1.718</v>
      </c>
      <c r="S39" s="226">
        <f t="shared" si="5"/>
        <v>325.53900000000004</v>
      </c>
      <c r="T39" s="230">
        <f t="shared" si="1"/>
        <v>0.0030800951912615944</v>
      </c>
      <c r="U39" s="229">
        <v>176.292</v>
      </c>
      <c r="V39" s="227">
        <v>200.04999999999998</v>
      </c>
      <c r="W39" s="228">
        <v>1.366</v>
      </c>
      <c r="X39" s="227">
        <v>1.916</v>
      </c>
      <c r="Y39" s="226">
        <f t="shared" si="6"/>
        <v>379.62399999999997</v>
      </c>
      <c r="Z39" s="225">
        <f t="shared" si="7"/>
        <v>-0.14246991760268035</v>
      </c>
    </row>
    <row r="40" spans="1:26" ht="18.75" customHeight="1">
      <c r="A40" s="233" t="s">
        <v>447</v>
      </c>
      <c r="B40" s="494" t="s">
        <v>448</v>
      </c>
      <c r="C40" s="231">
        <v>0</v>
      </c>
      <c r="D40" s="227">
        <v>5.212</v>
      </c>
      <c r="E40" s="228">
        <v>27.142000000000003</v>
      </c>
      <c r="F40" s="227">
        <v>37.512</v>
      </c>
      <c r="G40" s="226">
        <f t="shared" si="2"/>
        <v>69.866</v>
      </c>
      <c r="H40" s="230">
        <f t="shared" si="0"/>
        <v>0.0029203522881331777</v>
      </c>
      <c r="I40" s="229">
        <v>1.834</v>
      </c>
      <c r="J40" s="227">
        <v>4.0009999999999994</v>
      </c>
      <c r="K40" s="228">
        <v>2.0060000000000002</v>
      </c>
      <c r="L40" s="227">
        <v>1.278</v>
      </c>
      <c r="M40" s="226">
        <f t="shared" si="3"/>
        <v>9.119</v>
      </c>
      <c r="N40" s="232">
        <f t="shared" si="4"/>
        <v>6.661585700186424</v>
      </c>
      <c r="O40" s="231">
        <v>0</v>
      </c>
      <c r="P40" s="227">
        <v>22.918000000000003</v>
      </c>
      <c r="Q40" s="228">
        <v>39.304</v>
      </c>
      <c r="R40" s="227">
        <v>50.062</v>
      </c>
      <c r="S40" s="226">
        <f t="shared" si="5"/>
        <v>112.284</v>
      </c>
      <c r="T40" s="230">
        <f t="shared" si="1"/>
        <v>0.0010623778055950802</v>
      </c>
      <c r="U40" s="229">
        <v>8.439</v>
      </c>
      <c r="V40" s="227">
        <v>18.775</v>
      </c>
      <c r="W40" s="228">
        <v>7.919</v>
      </c>
      <c r="X40" s="227">
        <v>17.559000000000005</v>
      </c>
      <c r="Y40" s="226">
        <f t="shared" si="6"/>
        <v>52.692</v>
      </c>
      <c r="Z40" s="225">
        <f t="shared" si="7"/>
        <v>1.1309496697790937</v>
      </c>
    </row>
    <row r="41" spans="1:26" ht="18.75" customHeight="1">
      <c r="A41" s="233" t="s">
        <v>469</v>
      </c>
      <c r="B41" s="494" t="s">
        <v>469</v>
      </c>
      <c r="C41" s="231">
        <v>5.6000000000000005</v>
      </c>
      <c r="D41" s="227">
        <v>59.193999999999996</v>
      </c>
      <c r="E41" s="228">
        <v>0.115</v>
      </c>
      <c r="F41" s="227">
        <v>0.15</v>
      </c>
      <c r="G41" s="226">
        <f t="shared" si="2"/>
        <v>65.059</v>
      </c>
      <c r="H41" s="230">
        <f t="shared" si="0"/>
        <v>0.002719422888295543</v>
      </c>
      <c r="I41" s="229">
        <v>0.5</v>
      </c>
      <c r="J41" s="227">
        <v>3.4</v>
      </c>
      <c r="K41" s="228"/>
      <c r="L41" s="227"/>
      <c r="M41" s="226">
        <f t="shared" si="3"/>
        <v>3.9</v>
      </c>
      <c r="N41" s="232">
        <f t="shared" si="4"/>
        <v>15.681794871794871</v>
      </c>
      <c r="O41" s="231">
        <v>37.6</v>
      </c>
      <c r="P41" s="227">
        <v>332.48799999999994</v>
      </c>
      <c r="Q41" s="228">
        <v>0.21500000000000002</v>
      </c>
      <c r="R41" s="227">
        <v>0.3</v>
      </c>
      <c r="S41" s="226">
        <f t="shared" si="5"/>
        <v>370.60299999999995</v>
      </c>
      <c r="T41" s="230">
        <f t="shared" si="1"/>
        <v>0.0035064693267692053</v>
      </c>
      <c r="U41" s="229">
        <v>0.8</v>
      </c>
      <c r="V41" s="227">
        <v>5.9</v>
      </c>
      <c r="W41" s="228">
        <v>0.12</v>
      </c>
      <c r="X41" s="227">
        <v>0</v>
      </c>
      <c r="Y41" s="226">
        <f t="shared" si="6"/>
        <v>6.82</v>
      </c>
      <c r="Z41" s="225" t="str">
        <f t="shared" si="7"/>
        <v>  *  </v>
      </c>
    </row>
    <row r="42" spans="1:26" ht="18.75" customHeight="1">
      <c r="A42" s="233" t="s">
        <v>470</v>
      </c>
      <c r="B42" s="494" t="s">
        <v>471</v>
      </c>
      <c r="C42" s="231">
        <v>13</v>
      </c>
      <c r="D42" s="227">
        <v>25</v>
      </c>
      <c r="E42" s="228">
        <v>5.094</v>
      </c>
      <c r="F42" s="227">
        <v>21.259000000000004</v>
      </c>
      <c r="G42" s="226">
        <f t="shared" si="2"/>
        <v>64.35300000000001</v>
      </c>
      <c r="H42" s="230">
        <f t="shared" si="0"/>
        <v>0.002689912558300667</v>
      </c>
      <c r="I42" s="229">
        <v>57.169999999999995</v>
      </c>
      <c r="J42" s="227">
        <v>119.283</v>
      </c>
      <c r="K42" s="228">
        <v>9.365</v>
      </c>
      <c r="L42" s="227">
        <v>10.865000000000002</v>
      </c>
      <c r="M42" s="226">
        <f t="shared" si="3"/>
        <v>196.68300000000002</v>
      </c>
      <c r="N42" s="232">
        <f t="shared" si="4"/>
        <v>-0.6728085294611126</v>
      </c>
      <c r="O42" s="231">
        <v>58.393</v>
      </c>
      <c r="P42" s="227">
        <v>109.397</v>
      </c>
      <c r="Q42" s="228">
        <v>41.33900000000001</v>
      </c>
      <c r="R42" s="227">
        <v>86.15499999999999</v>
      </c>
      <c r="S42" s="226">
        <f t="shared" si="5"/>
        <v>295.284</v>
      </c>
      <c r="T42" s="230">
        <f t="shared" si="1"/>
        <v>0.0027938367705758406</v>
      </c>
      <c r="U42" s="229">
        <v>259.89799999999997</v>
      </c>
      <c r="V42" s="227">
        <v>473.987</v>
      </c>
      <c r="W42" s="228">
        <v>72.64399999999998</v>
      </c>
      <c r="X42" s="227">
        <v>115.48</v>
      </c>
      <c r="Y42" s="226">
        <f t="shared" si="6"/>
        <v>922.009</v>
      </c>
      <c r="Z42" s="225">
        <f t="shared" si="7"/>
        <v>-0.6797384841145803</v>
      </c>
    </row>
    <row r="43" spans="1:26" ht="18.75" customHeight="1">
      <c r="A43" s="233" t="s">
        <v>403</v>
      </c>
      <c r="B43" s="494" t="s">
        <v>404</v>
      </c>
      <c r="C43" s="231">
        <v>18.003</v>
      </c>
      <c r="D43" s="227">
        <v>41.69</v>
      </c>
      <c r="E43" s="228">
        <v>0.7150000000000001</v>
      </c>
      <c r="F43" s="227">
        <v>0.29100000000000004</v>
      </c>
      <c r="G43" s="226">
        <f t="shared" si="2"/>
        <v>60.699</v>
      </c>
      <c r="H43" s="230">
        <f t="shared" si="0"/>
        <v>0.0025371777908767606</v>
      </c>
      <c r="I43" s="229">
        <v>15.578999999999997</v>
      </c>
      <c r="J43" s="227">
        <v>35.694</v>
      </c>
      <c r="K43" s="228">
        <v>1.813</v>
      </c>
      <c r="L43" s="227">
        <v>1.625</v>
      </c>
      <c r="M43" s="226">
        <f t="shared" si="3"/>
        <v>54.711</v>
      </c>
      <c r="N43" s="232">
        <f t="shared" si="4"/>
        <v>0.10944782584854962</v>
      </c>
      <c r="O43" s="231">
        <v>74.99499999999999</v>
      </c>
      <c r="P43" s="227">
        <v>186.43900000000002</v>
      </c>
      <c r="Q43" s="228">
        <v>2.185</v>
      </c>
      <c r="R43" s="227">
        <v>2.444</v>
      </c>
      <c r="S43" s="226">
        <f t="shared" si="5"/>
        <v>266.06300000000005</v>
      </c>
      <c r="T43" s="230">
        <f t="shared" si="1"/>
        <v>0.0025173615661184486</v>
      </c>
      <c r="U43" s="229">
        <v>74.602</v>
      </c>
      <c r="V43" s="227">
        <v>170.93300000000002</v>
      </c>
      <c r="W43" s="228">
        <v>5.178999999999999</v>
      </c>
      <c r="X43" s="227">
        <v>16.174999999999997</v>
      </c>
      <c r="Y43" s="226">
        <f t="shared" si="6"/>
        <v>266.889</v>
      </c>
      <c r="Z43" s="225">
        <f t="shared" si="7"/>
        <v>-0.0030949196107743493</v>
      </c>
    </row>
    <row r="44" spans="1:26" ht="18.75" customHeight="1">
      <c r="A44" s="233" t="s">
        <v>413</v>
      </c>
      <c r="B44" s="494" t="s">
        <v>414</v>
      </c>
      <c r="C44" s="231">
        <v>7.24</v>
      </c>
      <c r="D44" s="227">
        <v>31.634999999999998</v>
      </c>
      <c r="E44" s="228">
        <v>4.974000000000001</v>
      </c>
      <c r="F44" s="227">
        <v>14.713000000000001</v>
      </c>
      <c r="G44" s="226">
        <f t="shared" si="2"/>
        <v>58.562000000000005</v>
      </c>
      <c r="H44" s="230">
        <f t="shared" si="0"/>
        <v>0.0024478526135409953</v>
      </c>
      <c r="I44" s="229">
        <v>5.183</v>
      </c>
      <c r="J44" s="227">
        <v>26.909</v>
      </c>
      <c r="K44" s="228">
        <v>1.909</v>
      </c>
      <c r="L44" s="227">
        <v>2.813</v>
      </c>
      <c r="M44" s="226">
        <f t="shared" si="3"/>
        <v>36.814</v>
      </c>
      <c r="N44" s="232">
        <f t="shared" si="4"/>
        <v>0.5907535176834902</v>
      </c>
      <c r="O44" s="231">
        <v>40.423</v>
      </c>
      <c r="P44" s="227">
        <v>188.659</v>
      </c>
      <c r="Q44" s="228">
        <v>38.26300000000003</v>
      </c>
      <c r="R44" s="227">
        <v>71.94000000000003</v>
      </c>
      <c r="S44" s="226">
        <f t="shared" si="5"/>
        <v>339.2850000000001</v>
      </c>
      <c r="T44" s="230">
        <f t="shared" si="1"/>
        <v>0.0032101533056475267</v>
      </c>
      <c r="U44" s="229">
        <v>30.656000000000002</v>
      </c>
      <c r="V44" s="227">
        <v>115.216</v>
      </c>
      <c r="W44" s="228">
        <v>19.374000000000002</v>
      </c>
      <c r="X44" s="227">
        <v>18.214000000000002</v>
      </c>
      <c r="Y44" s="226">
        <f t="shared" si="6"/>
        <v>183.45999999999998</v>
      </c>
      <c r="Z44" s="225">
        <f t="shared" si="7"/>
        <v>0.849367709582471</v>
      </c>
    </row>
    <row r="45" spans="1:26" ht="18.75" customHeight="1">
      <c r="A45" s="233" t="s">
        <v>472</v>
      </c>
      <c r="B45" s="494" t="s">
        <v>472</v>
      </c>
      <c r="C45" s="231">
        <v>19.496</v>
      </c>
      <c r="D45" s="227">
        <v>31.964000000000002</v>
      </c>
      <c r="E45" s="228">
        <v>2.33</v>
      </c>
      <c r="F45" s="227">
        <v>4.08</v>
      </c>
      <c r="G45" s="226">
        <f t="shared" si="2"/>
        <v>57.87</v>
      </c>
      <c r="H45" s="230">
        <f t="shared" si="0"/>
        <v>0.0024189274742259037</v>
      </c>
      <c r="I45" s="229">
        <v>10.1</v>
      </c>
      <c r="J45" s="227">
        <v>22.5</v>
      </c>
      <c r="K45" s="228">
        <v>16.827</v>
      </c>
      <c r="L45" s="227">
        <v>17.216</v>
      </c>
      <c r="M45" s="226">
        <f t="shared" si="3"/>
        <v>66.643</v>
      </c>
      <c r="N45" s="232">
        <f t="shared" si="4"/>
        <v>-0.13164173281514946</v>
      </c>
      <c r="O45" s="231">
        <v>59.73599999999999</v>
      </c>
      <c r="P45" s="227">
        <v>144.585</v>
      </c>
      <c r="Q45" s="228">
        <v>5.022</v>
      </c>
      <c r="R45" s="227">
        <v>11.690000000000001</v>
      </c>
      <c r="S45" s="226">
        <f t="shared" si="5"/>
        <v>221.033</v>
      </c>
      <c r="T45" s="230">
        <f t="shared" si="1"/>
        <v>0.0020913091224403955</v>
      </c>
      <c r="U45" s="229">
        <v>69.41</v>
      </c>
      <c r="V45" s="227">
        <v>110.02000000000001</v>
      </c>
      <c r="W45" s="228">
        <v>57.429</v>
      </c>
      <c r="X45" s="227">
        <v>62.175000000000004</v>
      </c>
      <c r="Y45" s="226">
        <f t="shared" si="6"/>
        <v>299.034</v>
      </c>
      <c r="Z45" s="225">
        <f t="shared" si="7"/>
        <v>-0.26084324859380537</v>
      </c>
    </row>
    <row r="46" spans="1:26" ht="18.75" customHeight="1">
      <c r="A46" s="233" t="s">
        <v>473</v>
      </c>
      <c r="B46" s="494" t="s">
        <v>473</v>
      </c>
      <c r="C46" s="231">
        <v>0</v>
      </c>
      <c r="D46" s="227">
        <v>0</v>
      </c>
      <c r="E46" s="228">
        <v>18.626</v>
      </c>
      <c r="F46" s="227">
        <v>39.204</v>
      </c>
      <c r="G46" s="226">
        <f t="shared" si="2"/>
        <v>57.83</v>
      </c>
      <c r="H46" s="230">
        <f t="shared" si="0"/>
        <v>0.0024172555008550893</v>
      </c>
      <c r="I46" s="229"/>
      <c r="J46" s="227"/>
      <c r="K46" s="228">
        <v>2.1999999999999997</v>
      </c>
      <c r="L46" s="227">
        <v>1.725</v>
      </c>
      <c r="M46" s="226">
        <f t="shared" si="3"/>
        <v>3.925</v>
      </c>
      <c r="N46" s="232">
        <f t="shared" si="4"/>
        <v>13.73375796178344</v>
      </c>
      <c r="O46" s="231"/>
      <c r="P46" s="227"/>
      <c r="Q46" s="228">
        <v>26.425</v>
      </c>
      <c r="R46" s="227">
        <v>56.273</v>
      </c>
      <c r="S46" s="226">
        <f t="shared" si="5"/>
        <v>82.69800000000001</v>
      </c>
      <c r="T46" s="230">
        <f t="shared" si="1"/>
        <v>0.0007824491447321253</v>
      </c>
      <c r="U46" s="229"/>
      <c r="V46" s="227"/>
      <c r="W46" s="228">
        <v>6.643999999999999</v>
      </c>
      <c r="X46" s="227">
        <v>5.443</v>
      </c>
      <c r="Y46" s="226">
        <f t="shared" si="6"/>
        <v>12.087</v>
      </c>
      <c r="Z46" s="225" t="str">
        <f t="shared" si="7"/>
        <v>  *  </v>
      </c>
    </row>
    <row r="47" spans="1:26" ht="18.75" customHeight="1">
      <c r="A47" s="233" t="s">
        <v>439</v>
      </c>
      <c r="B47" s="494" t="s">
        <v>440</v>
      </c>
      <c r="C47" s="231">
        <v>9.110000000000001</v>
      </c>
      <c r="D47" s="227">
        <v>9.609</v>
      </c>
      <c r="E47" s="228">
        <v>9.219999999999999</v>
      </c>
      <c r="F47" s="227">
        <v>28.14</v>
      </c>
      <c r="G47" s="226">
        <f t="shared" si="2"/>
        <v>56.079</v>
      </c>
      <c r="H47" s="230">
        <f t="shared" si="0"/>
        <v>0.0023440648665476837</v>
      </c>
      <c r="I47" s="229">
        <v>1.9</v>
      </c>
      <c r="J47" s="227">
        <v>22.368000000000002</v>
      </c>
      <c r="K47" s="228">
        <v>6.06</v>
      </c>
      <c r="L47" s="227">
        <v>22.668</v>
      </c>
      <c r="M47" s="226">
        <f t="shared" si="3"/>
        <v>52.995999999999995</v>
      </c>
      <c r="N47" s="232">
        <f t="shared" si="4"/>
        <v>0.058174201826552974</v>
      </c>
      <c r="O47" s="231">
        <v>16.902</v>
      </c>
      <c r="P47" s="227">
        <v>49.178</v>
      </c>
      <c r="Q47" s="228">
        <v>22.314</v>
      </c>
      <c r="R47" s="227">
        <v>41.465</v>
      </c>
      <c r="S47" s="226">
        <f t="shared" si="5"/>
        <v>129.859</v>
      </c>
      <c r="T47" s="230">
        <f t="shared" si="1"/>
        <v>0.001228664096904025</v>
      </c>
      <c r="U47" s="229">
        <v>9.831000000000001</v>
      </c>
      <c r="V47" s="227">
        <v>47.221000000000004</v>
      </c>
      <c r="W47" s="228">
        <v>10.07</v>
      </c>
      <c r="X47" s="227">
        <v>26.833</v>
      </c>
      <c r="Y47" s="226">
        <f t="shared" si="6"/>
        <v>93.95500000000001</v>
      </c>
      <c r="Z47" s="225">
        <f t="shared" si="7"/>
        <v>0.38214038635517</v>
      </c>
    </row>
    <row r="48" spans="1:26" ht="18.75" customHeight="1">
      <c r="A48" s="233" t="s">
        <v>417</v>
      </c>
      <c r="B48" s="494" t="s">
        <v>418</v>
      </c>
      <c r="C48" s="231">
        <v>13.411000000000003</v>
      </c>
      <c r="D48" s="227">
        <v>39.06100000000001</v>
      </c>
      <c r="E48" s="228">
        <v>0.055</v>
      </c>
      <c r="F48" s="227">
        <v>0.514</v>
      </c>
      <c r="G48" s="226">
        <f t="shared" si="2"/>
        <v>53.04100000000001</v>
      </c>
      <c r="H48" s="230">
        <f t="shared" si="0"/>
        <v>0.0022170784890343216</v>
      </c>
      <c r="I48" s="229">
        <v>5.593999999999999</v>
      </c>
      <c r="J48" s="227">
        <v>25.59</v>
      </c>
      <c r="K48" s="228">
        <v>3.8800000000000003</v>
      </c>
      <c r="L48" s="227">
        <v>1.5170000000000001</v>
      </c>
      <c r="M48" s="226">
        <f t="shared" si="3"/>
        <v>36.581</v>
      </c>
      <c r="N48" s="232">
        <f t="shared" si="4"/>
        <v>0.44996036193652467</v>
      </c>
      <c r="O48" s="231">
        <v>51.19900000000001</v>
      </c>
      <c r="P48" s="227">
        <v>134.51300000000003</v>
      </c>
      <c r="Q48" s="228">
        <v>1.306</v>
      </c>
      <c r="R48" s="227">
        <v>1.805</v>
      </c>
      <c r="S48" s="226">
        <f t="shared" si="5"/>
        <v>188.82300000000006</v>
      </c>
      <c r="T48" s="230">
        <f t="shared" si="1"/>
        <v>0.0017865534215549847</v>
      </c>
      <c r="U48" s="229">
        <v>41.68100000000003</v>
      </c>
      <c r="V48" s="227">
        <v>121.69800000000004</v>
      </c>
      <c r="W48" s="228">
        <v>29.585000000000004</v>
      </c>
      <c r="X48" s="227">
        <v>32.242000000000004</v>
      </c>
      <c r="Y48" s="226">
        <f t="shared" si="6"/>
        <v>225.20600000000007</v>
      </c>
      <c r="Z48" s="225">
        <f t="shared" si="7"/>
        <v>-0.16155431027592515</v>
      </c>
    </row>
    <row r="49" spans="1:26" ht="18.75" customHeight="1">
      <c r="A49" s="233" t="s">
        <v>435</v>
      </c>
      <c r="B49" s="494" t="s">
        <v>436</v>
      </c>
      <c r="C49" s="231">
        <v>14.57</v>
      </c>
      <c r="D49" s="227">
        <v>7.630999999999999</v>
      </c>
      <c r="E49" s="228">
        <v>15.971</v>
      </c>
      <c r="F49" s="227">
        <v>13.343</v>
      </c>
      <c r="G49" s="226">
        <f t="shared" si="2"/>
        <v>51.515</v>
      </c>
      <c r="H49" s="230">
        <f t="shared" si="0"/>
        <v>0.0021532927049377473</v>
      </c>
      <c r="I49" s="229">
        <v>18.628</v>
      </c>
      <c r="J49" s="227">
        <v>11.459</v>
      </c>
      <c r="K49" s="228">
        <v>18.235999999999997</v>
      </c>
      <c r="L49" s="227">
        <v>21.447</v>
      </c>
      <c r="M49" s="226">
        <f t="shared" si="3"/>
        <v>69.77</v>
      </c>
      <c r="N49" s="232">
        <f t="shared" si="4"/>
        <v>-0.261645406335101</v>
      </c>
      <c r="O49" s="231">
        <v>51.041000000000004</v>
      </c>
      <c r="P49" s="227">
        <v>33.556</v>
      </c>
      <c r="Q49" s="228">
        <v>32.719</v>
      </c>
      <c r="R49" s="227">
        <v>32.959999999999994</v>
      </c>
      <c r="S49" s="226">
        <f t="shared" si="5"/>
        <v>150.276</v>
      </c>
      <c r="T49" s="230">
        <f t="shared" si="1"/>
        <v>0.0014218400405543647</v>
      </c>
      <c r="U49" s="229">
        <v>78.518</v>
      </c>
      <c r="V49" s="227">
        <v>51.79800000000001</v>
      </c>
      <c r="W49" s="228">
        <v>50.730000000000004</v>
      </c>
      <c r="X49" s="227">
        <v>68.09299999999999</v>
      </c>
      <c r="Y49" s="226">
        <f t="shared" si="6"/>
        <v>249.13899999999998</v>
      </c>
      <c r="Z49" s="225">
        <f t="shared" si="7"/>
        <v>-0.39681864340789674</v>
      </c>
    </row>
    <row r="50" spans="1:26" ht="18.75" customHeight="1">
      <c r="A50" s="233" t="s">
        <v>431</v>
      </c>
      <c r="B50" s="494" t="s">
        <v>432</v>
      </c>
      <c r="C50" s="231">
        <v>23.067999999999998</v>
      </c>
      <c r="D50" s="227">
        <v>16.599</v>
      </c>
      <c r="E50" s="228">
        <v>1.05</v>
      </c>
      <c r="F50" s="227">
        <v>2.1</v>
      </c>
      <c r="G50" s="226">
        <f t="shared" si="2"/>
        <v>42.817</v>
      </c>
      <c r="H50" s="230">
        <f t="shared" si="0"/>
        <v>0.0017897220954541304</v>
      </c>
      <c r="I50" s="229">
        <v>31.287000000000003</v>
      </c>
      <c r="J50" s="227">
        <v>14.194</v>
      </c>
      <c r="K50" s="228">
        <v>0.5</v>
      </c>
      <c r="L50" s="227">
        <v>0.55</v>
      </c>
      <c r="M50" s="226">
        <f t="shared" si="3"/>
        <v>46.531</v>
      </c>
      <c r="N50" s="232">
        <f t="shared" si="4"/>
        <v>-0.07981775590466567</v>
      </c>
      <c r="O50" s="231">
        <v>86.291</v>
      </c>
      <c r="P50" s="227">
        <v>74.843</v>
      </c>
      <c r="Q50" s="228">
        <v>3.9800000000000004</v>
      </c>
      <c r="R50" s="227">
        <v>3.8</v>
      </c>
      <c r="S50" s="226">
        <f t="shared" si="5"/>
        <v>168.91400000000002</v>
      </c>
      <c r="T50" s="230">
        <f t="shared" si="1"/>
        <v>0.0015981839322992358</v>
      </c>
      <c r="U50" s="229">
        <v>118.934</v>
      </c>
      <c r="V50" s="227">
        <v>62.643</v>
      </c>
      <c r="W50" s="228">
        <v>1.181</v>
      </c>
      <c r="X50" s="227">
        <v>3.811</v>
      </c>
      <c r="Y50" s="226">
        <f t="shared" si="6"/>
        <v>186.56900000000002</v>
      </c>
      <c r="Z50" s="225">
        <f t="shared" si="7"/>
        <v>-0.09462986884209057</v>
      </c>
    </row>
    <row r="51" spans="1:26" ht="18.75" customHeight="1">
      <c r="A51" s="233" t="s">
        <v>474</v>
      </c>
      <c r="B51" s="494" t="s">
        <v>475</v>
      </c>
      <c r="C51" s="231">
        <v>4.26</v>
      </c>
      <c r="D51" s="227">
        <v>26.612</v>
      </c>
      <c r="E51" s="228">
        <v>0.73</v>
      </c>
      <c r="F51" s="227">
        <v>7.93</v>
      </c>
      <c r="G51" s="226">
        <f t="shared" si="2"/>
        <v>39.532</v>
      </c>
      <c r="H51" s="230">
        <f t="shared" si="0"/>
        <v>0.001652411282375988</v>
      </c>
      <c r="I51" s="229">
        <v>10.32</v>
      </c>
      <c r="J51" s="227">
        <v>39.5</v>
      </c>
      <c r="K51" s="228">
        <v>16.84</v>
      </c>
      <c r="L51" s="227">
        <v>19.08</v>
      </c>
      <c r="M51" s="226">
        <f t="shared" si="3"/>
        <v>85.74</v>
      </c>
      <c r="N51" s="232">
        <f t="shared" si="4"/>
        <v>-0.5389316538371822</v>
      </c>
      <c r="O51" s="231">
        <v>56.71</v>
      </c>
      <c r="P51" s="227">
        <v>187.83400000000003</v>
      </c>
      <c r="Q51" s="228">
        <v>0.8200000000000001</v>
      </c>
      <c r="R51" s="227">
        <v>8.129999999999999</v>
      </c>
      <c r="S51" s="226">
        <f t="shared" si="5"/>
        <v>253.49400000000003</v>
      </c>
      <c r="T51" s="230">
        <f t="shared" si="1"/>
        <v>0.0023984396659499064</v>
      </c>
      <c r="U51" s="229">
        <v>45.724</v>
      </c>
      <c r="V51" s="227">
        <v>104.24</v>
      </c>
      <c r="W51" s="228">
        <v>35.656</v>
      </c>
      <c r="X51" s="227">
        <v>41.455</v>
      </c>
      <c r="Y51" s="226">
        <f t="shared" si="6"/>
        <v>227.075</v>
      </c>
      <c r="Z51" s="225">
        <f t="shared" si="7"/>
        <v>0.11634481999339452</v>
      </c>
    </row>
    <row r="52" spans="1:26" ht="18.75" customHeight="1">
      <c r="A52" s="233" t="s">
        <v>476</v>
      </c>
      <c r="B52" s="494" t="s">
        <v>476</v>
      </c>
      <c r="C52" s="231">
        <v>11.009</v>
      </c>
      <c r="D52" s="227">
        <v>25.974</v>
      </c>
      <c r="E52" s="228">
        <v>0.37</v>
      </c>
      <c r="F52" s="227">
        <v>0.998</v>
      </c>
      <c r="G52" s="226">
        <f t="shared" si="2"/>
        <v>38.351</v>
      </c>
      <c r="H52" s="230">
        <f t="shared" si="0"/>
        <v>0.0016030462686026895</v>
      </c>
      <c r="I52" s="229">
        <v>13.625</v>
      </c>
      <c r="J52" s="227">
        <v>25.182000000000002</v>
      </c>
      <c r="K52" s="228">
        <v>0</v>
      </c>
      <c r="L52" s="227">
        <v>0</v>
      </c>
      <c r="M52" s="226">
        <f t="shared" si="3"/>
        <v>38.807</v>
      </c>
      <c r="N52" s="232">
        <f t="shared" si="4"/>
        <v>-0.01175045739170777</v>
      </c>
      <c r="O52" s="231">
        <v>52.599999999999994</v>
      </c>
      <c r="P52" s="227">
        <v>88.80799999999999</v>
      </c>
      <c r="Q52" s="228">
        <v>1.6900000000000002</v>
      </c>
      <c r="R52" s="227">
        <v>6.907999999999999</v>
      </c>
      <c r="S52" s="226">
        <f t="shared" si="5"/>
        <v>150.00599999999997</v>
      </c>
      <c r="T52" s="230">
        <f t="shared" si="1"/>
        <v>0.0014192854289666879</v>
      </c>
      <c r="U52" s="229">
        <v>47.156000000000006</v>
      </c>
      <c r="V52" s="227">
        <v>86.00299999999999</v>
      </c>
      <c r="W52" s="228">
        <v>0.30000000000000004</v>
      </c>
      <c r="X52" s="227">
        <v>0.44000000000000006</v>
      </c>
      <c r="Y52" s="226">
        <f t="shared" si="6"/>
        <v>133.899</v>
      </c>
      <c r="Z52" s="225">
        <f t="shared" si="7"/>
        <v>0.12029216050904012</v>
      </c>
    </row>
    <row r="53" spans="1:26" ht="18.75" customHeight="1">
      <c r="A53" s="233" t="s">
        <v>477</v>
      </c>
      <c r="B53" s="494" t="s">
        <v>478</v>
      </c>
      <c r="C53" s="231">
        <v>0</v>
      </c>
      <c r="D53" s="227">
        <v>0</v>
      </c>
      <c r="E53" s="228">
        <v>17.025</v>
      </c>
      <c r="F53" s="227">
        <v>20.447</v>
      </c>
      <c r="G53" s="226">
        <f t="shared" si="2"/>
        <v>37.471999999999994</v>
      </c>
      <c r="H53" s="230">
        <f t="shared" si="0"/>
        <v>0.0015663046537790402</v>
      </c>
      <c r="I53" s="229">
        <v>19.06</v>
      </c>
      <c r="J53" s="227">
        <v>3.8</v>
      </c>
      <c r="K53" s="228">
        <v>25.308</v>
      </c>
      <c r="L53" s="227">
        <v>9.518</v>
      </c>
      <c r="M53" s="226">
        <f t="shared" si="3"/>
        <v>57.686</v>
      </c>
      <c r="N53" s="232">
        <f t="shared" si="4"/>
        <v>-0.3504143119647749</v>
      </c>
      <c r="O53" s="231">
        <v>11.09</v>
      </c>
      <c r="P53" s="227">
        <v>6.575</v>
      </c>
      <c r="Q53" s="228">
        <v>21.351</v>
      </c>
      <c r="R53" s="227">
        <v>27.713</v>
      </c>
      <c r="S53" s="226">
        <f t="shared" si="5"/>
        <v>66.729</v>
      </c>
      <c r="T53" s="230">
        <f t="shared" si="1"/>
        <v>0.0006313580616076565</v>
      </c>
      <c r="U53" s="229">
        <v>30.4</v>
      </c>
      <c r="V53" s="227">
        <v>28</v>
      </c>
      <c r="W53" s="228">
        <v>56.895</v>
      </c>
      <c r="X53" s="227">
        <v>56.682</v>
      </c>
      <c r="Y53" s="226">
        <f t="shared" si="6"/>
        <v>171.977</v>
      </c>
      <c r="Z53" s="225">
        <f t="shared" si="7"/>
        <v>-0.6119888124574797</v>
      </c>
    </row>
    <row r="54" spans="1:26" ht="18.75" customHeight="1">
      <c r="A54" s="233" t="s">
        <v>415</v>
      </c>
      <c r="B54" s="494" t="s">
        <v>416</v>
      </c>
      <c r="C54" s="231">
        <v>12.764</v>
      </c>
      <c r="D54" s="227">
        <v>18.381</v>
      </c>
      <c r="E54" s="228">
        <v>1.56</v>
      </c>
      <c r="F54" s="227">
        <v>1.67</v>
      </c>
      <c r="G54" s="226">
        <f t="shared" si="2"/>
        <v>34.375</v>
      </c>
      <c r="H54" s="230">
        <f t="shared" si="0"/>
        <v>0.0014368521155437262</v>
      </c>
      <c r="I54" s="229">
        <v>4.881</v>
      </c>
      <c r="J54" s="227">
        <v>18.254</v>
      </c>
      <c r="K54" s="228">
        <v>1.645</v>
      </c>
      <c r="L54" s="227">
        <v>0.9950000000000001</v>
      </c>
      <c r="M54" s="226">
        <f t="shared" si="3"/>
        <v>25.775000000000002</v>
      </c>
      <c r="N54" s="232">
        <f t="shared" si="4"/>
        <v>0.33365664403491735</v>
      </c>
      <c r="O54" s="231">
        <v>39.92099999999999</v>
      </c>
      <c r="P54" s="227">
        <v>86.79199999999997</v>
      </c>
      <c r="Q54" s="228">
        <v>9.252999999999997</v>
      </c>
      <c r="R54" s="227">
        <v>10.472999999999997</v>
      </c>
      <c r="S54" s="226">
        <f t="shared" si="5"/>
        <v>146.43899999999994</v>
      </c>
      <c r="T54" s="230">
        <f t="shared" si="1"/>
        <v>0.0013855361714361608</v>
      </c>
      <c r="U54" s="229">
        <v>46.21</v>
      </c>
      <c r="V54" s="227">
        <v>118.22900000000007</v>
      </c>
      <c r="W54" s="228">
        <v>10.415000000000001</v>
      </c>
      <c r="X54" s="227">
        <v>13.934999999999999</v>
      </c>
      <c r="Y54" s="226">
        <f t="shared" si="6"/>
        <v>188.78900000000007</v>
      </c>
      <c r="Z54" s="225">
        <f t="shared" si="7"/>
        <v>-0.2243245104322822</v>
      </c>
    </row>
    <row r="55" spans="1:26" ht="18.75" customHeight="1">
      <c r="A55" s="233" t="s">
        <v>411</v>
      </c>
      <c r="B55" s="494" t="s">
        <v>412</v>
      </c>
      <c r="C55" s="231">
        <v>10.303999999999998</v>
      </c>
      <c r="D55" s="227">
        <v>20.793</v>
      </c>
      <c r="E55" s="228">
        <v>0.047</v>
      </c>
      <c r="F55" s="227">
        <v>0.06999999999999999</v>
      </c>
      <c r="G55" s="226">
        <f t="shared" si="2"/>
        <v>31.214</v>
      </c>
      <c r="H55" s="230">
        <f t="shared" si="0"/>
        <v>0.001304724419915109</v>
      </c>
      <c r="I55" s="229">
        <v>16.032999999999998</v>
      </c>
      <c r="J55" s="227">
        <v>20.249</v>
      </c>
      <c r="K55" s="228">
        <v>0</v>
      </c>
      <c r="L55" s="227">
        <v>0</v>
      </c>
      <c r="M55" s="226">
        <f t="shared" si="3"/>
        <v>36.282</v>
      </c>
      <c r="N55" s="232">
        <f t="shared" si="4"/>
        <v>-0.1396835896587839</v>
      </c>
      <c r="O55" s="231">
        <v>30.933</v>
      </c>
      <c r="P55" s="227">
        <v>76.42999999999999</v>
      </c>
      <c r="Q55" s="228">
        <v>4.901999999999999</v>
      </c>
      <c r="R55" s="227">
        <v>2.215</v>
      </c>
      <c r="S55" s="226">
        <f t="shared" si="5"/>
        <v>114.48</v>
      </c>
      <c r="T55" s="230">
        <f t="shared" si="1"/>
        <v>0.0010831553131748495</v>
      </c>
      <c r="U55" s="229">
        <v>58.409</v>
      </c>
      <c r="V55" s="227">
        <v>93.76400000000004</v>
      </c>
      <c r="W55" s="228">
        <v>0.395</v>
      </c>
      <c r="X55" s="227">
        <v>0.40900000000000003</v>
      </c>
      <c r="Y55" s="226">
        <f t="shared" si="6"/>
        <v>152.97700000000003</v>
      </c>
      <c r="Z55" s="225">
        <f t="shared" si="7"/>
        <v>-0.2516522091556248</v>
      </c>
    </row>
    <row r="56" spans="1:26" ht="18.75" customHeight="1">
      <c r="A56" s="233" t="s">
        <v>433</v>
      </c>
      <c r="B56" s="494" t="s">
        <v>434</v>
      </c>
      <c r="C56" s="231">
        <v>0</v>
      </c>
      <c r="D56" s="227">
        <v>0</v>
      </c>
      <c r="E56" s="228">
        <v>13.997</v>
      </c>
      <c r="F56" s="227">
        <v>16.388</v>
      </c>
      <c r="G56" s="226">
        <f t="shared" si="2"/>
        <v>30.385</v>
      </c>
      <c r="H56" s="230">
        <f t="shared" si="0"/>
        <v>0.0012700727718049781</v>
      </c>
      <c r="I56" s="229">
        <v>5.87</v>
      </c>
      <c r="J56" s="227">
        <v>6.413</v>
      </c>
      <c r="K56" s="228">
        <v>11.351</v>
      </c>
      <c r="L56" s="227">
        <v>15.11</v>
      </c>
      <c r="M56" s="226">
        <f t="shared" si="3"/>
        <v>38.744</v>
      </c>
      <c r="N56" s="232">
        <f t="shared" si="4"/>
        <v>-0.21574953541193476</v>
      </c>
      <c r="O56" s="231">
        <v>0</v>
      </c>
      <c r="P56" s="227">
        <v>0</v>
      </c>
      <c r="Q56" s="228">
        <v>77.048</v>
      </c>
      <c r="R56" s="227">
        <v>97.20800000000001</v>
      </c>
      <c r="S56" s="226">
        <f t="shared" si="5"/>
        <v>174.25600000000003</v>
      </c>
      <c r="T56" s="230">
        <f t="shared" si="1"/>
        <v>0.0016487273956376362</v>
      </c>
      <c r="U56" s="229">
        <v>40.961999999999996</v>
      </c>
      <c r="V56" s="227">
        <v>48.15599999999999</v>
      </c>
      <c r="W56" s="228">
        <v>51.506</v>
      </c>
      <c r="X56" s="227">
        <v>96.58</v>
      </c>
      <c r="Y56" s="226">
        <f t="shared" si="6"/>
        <v>237.204</v>
      </c>
      <c r="Z56" s="225">
        <f t="shared" si="7"/>
        <v>-0.2653749515185241</v>
      </c>
    </row>
    <row r="57" spans="1:26" ht="18.75" customHeight="1">
      <c r="A57" s="233" t="s">
        <v>409</v>
      </c>
      <c r="B57" s="494" t="s">
        <v>410</v>
      </c>
      <c r="C57" s="231">
        <v>11.639</v>
      </c>
      <c r="D57" s="227">
        <v>17.371</v>
      </c>
      <c r="E57" s="228">
        <v>0.08</v>
      </c>
      <c r="F57" s="227">
        <v>0.037</v>
      </c>
      <c r="G57" s="226">
        <f t="shared" si="2"/>
        <v>29.126999999999995</v>
      </c>
      <c r="H57" s="230">
        <f t="shared" si="0"/>
        <v>0.0012174892092928615</v>
      </c>
      <c r="I57" s="229">
        <v>10.633</v>
      </c>
      <c r="J57" s="227">
        <v>10.887999999999998</v>
      </c>
      <c r="K57" s="228">
        <v>0.453</v>
      </c>
      <c r="L57" s="227">
        <v>0.2</v>
      </c>
      <c r="M57" s="226">
        <f t="shared" si="3"/>
        <v>22.173999999999996</v>
      </c>
      <c r="N57" s="232">
        <f t="shared" si="4"/>
        <v>0.3135654369982863</v>
      </c>
      <c r="O57" s="231">
        <v>39.915000000000006</v>
      </c>
      <c r="P57" s="227">
        <v>57.35999999999999</v>
      </c>
      <c r="Q57" s="228">
        <v>2.5310000000000006</v>
      </c>
      <c r="R57" s="227">
        <v>1.776</v>
      </c>
      <c r="S57" s="226">
        <f t="shared" si="5"/>
        <v>101.58200000000001</v>
      </c>
      <c r="T57" s="230">
        <f t="shared" si="1"/>
        <v>0.0009611205714791017</v>
      </c>
      <c r="U57" s="229">
        <v>40.626999999999995</v>
      </c>
      <c r="V57" s="227">
        <v>57.711999999999996</v>
      </c>
      <c r="W57" s="228">
        <v>0.7549999999999999</v>
      </c>
      <c r="X57" s="227">
        <v>0.327</v>
      </c>
      <c r="Y57" s="226">
        <f t="shared" si="6"/>
        <v>99.42099999999999</v>
      </c>
      <c r="Z57" s="225">
        <f t="shared" si="7"/>
        <v>0.021735850574828408</v>
      </c>
    </row>
    <row r="58" spans="1:26" ht="18.75" customHeight="1">
      <c r="A58" s="233" t="s">
        <v>459</v>
      </c>
      <c r="B58" s="494" t="s">
        <v>460</v>
      </c>
      <c r="C58" s="231">
        <v>3.318</v>
      </c>
      <c r="D58" s="227">
        <v>4.039</v>
      </c>
      <c r="E58" s="228">
        <v>0</v>
      </c>
      <c r="F58" s="227">
        <v>14.645</v>
      </c>
      <c r="G58" s="226">
        <f t="shared" si="2"/>
        <v>22.002</v>
      </c>
      <c r="H58" s="230">
        <f t="shared" si="0"/>
        <v>0.0009196689526165255</v>
      </c>
      <c r="I58" s="229">
        <v>0.87</v>
      </c>
      <c r="J58" s="227">
        <v>2.377</v>
      </c>
      <c r="K58" s="228">
        <v>0.28</v>
      </c>
      <c r="L58" s="227">
        <v>0.195</v>
      </c>
      <c r="M58" s="226">
        <f t="shared" si="3"/>
        <v>3.722</v>
      </c>
      <c r="N58" s="232">
        <f t="shared" si="4"/>
        <v>4.91133799032778</v>
      </c>
      <c r="O58" s="231">
        <v>6.319000000000001</v>
      </c>
      <c r="P58" s="227">
        <v>10.026</v>
      </c>
      <c r="Q58" s="228">
        <v>1.3170000000000004</v>
      </c>
      <c r="R58" s="227">
        <v>16.111</v>
      </c>
      <c r="S58" s="226">
        <f t="shared" si="5"/>
        <v>33.772999999999996</v>
      </c>
      <c r="T58" s="230">
        <f t="shared" si="1"/>
        <v>0.00031954406352073886</v>
      </c>
      <c r="U58" s="229">
        <v>4.696</v>
      </c>
      <c r="V58" s="227">
        <v>11.132000000000001</v>
      </c>
      <c r="W58" s="228">
        <v>2.8599999999999994</v>
      </c>
      <c r="X58" s="227">
        <v>3.9629999999999996</v>
      </c>
      <c r="Y58" s="226">
        <f t="shared" si="6"/>
        <v>22.651000000000003</v>
      </c>
      <c r="Z58" s="225">
        <f t="shared" si="7"/>
        <v>0.49101584918988084</v>
      </c>
    </row>
    <row r="59" spans="1:26" ht="18.75" customHeight="1">
      <c r="A59" s="233" t="s">
        <v>437</v>
      </c>
      <c r="B59" s="494" t="s">
        <v>438</v>
      </c>
      <c r="C59" s="231">
        <v>2.339</v>
      </c>
      <c r="D59" s="227">
        <v>4.307999999999999</v>
      </c>
      <c r="E59" s="228">
        <v>7.093</v>
      </c>
      <c r="F59" s="227">
        <v>7.545999999999999</v>
      </c>
      <c r="G59" s="226">
        <f t="shared" si="2"/>
        <v>21.285999999999998</v>
      </c>
      <c r="H59" s="230">
        <f t="shared" si="0"/>
        <v>0.0008897406292789457</v>
      </c>
      <c r="I59" s="229">
        <v>4.114999999999998</v>
      </c>
      <c r="J59" s="227">
        <v>8.565999999999999</v>
      </c>
      <c r="K59" s="228">
        <v>8.884</v>
      </c>
      <c r="L59" s="227">
        <v>8.463000000000001</v>
      </c>
      <c r="M59" s="226">
        <f t="shared" si="3"/>
        <v>30.028</v>
      </c>
      <c r="N59" s="232">
        <f t="shared" si="4"/>
        <v>-0.2911282802717464</v>
      </c>
      <c r="O59" s="231">
        <v>12.044999999999991</v>
      </c>
      <c r="P59" s="227">
        <v>21.132</v>
      </c>
      <c r="Q59" s="228">
        <v>34.448</v>
      </c>
      <c r="R59" s="227">
        <v>35.918000000000006</v>
      </c>
      <c r="S59" s="226">
        <f t="shared" si="5"/>
        <v>103.543</v>
      </c>
      <c r="T59" s="230">
        <f t="shared" si="1"/>
        <v>0.0009796746208251524</v>
      </c>
      <c r="U59" s="229">
        <v>20.058999999999994</v>
      </c>
      <c r="V59" s="227">
        <v>40.30500000000002</v>
      </c>
      <c r="W59" s="228">
        <v>25.769</v>
      </c>
      <c r="X59" s="227">
        <v>27.012999999999998</v>
      </c>
      <c r="Y59" s="226">
        <f t="shared" si="6"/>
        <v>113.14600000000002</v>
      </c>
      <c r="Z59" s="225">
        <f t="shared" si="7"/>
        <v>-0.08487264242659931</v>
      </c>
    </row>
    <row r="60" spans="1:26" ht="18.75" customHeight="1">
      <c r="A60" s="233" t="s">
        <v>479</v>
      </c>
      <c r="B60" s="494" t="s">
        <v>480</v>
      </c>
      <c r="C60" s="231">
        <v>6</v>
      </c>
      <c r="D60" s="227">
        <v>14</v>
      </c>
      <c r="E60" s="228">
        <v>0</v>
      </c>
      <c r="F60" s="227">
        <v>0</v>
      </c>
      <c r="G60" s="226">
        <f aca="true" t="shared" si="8" ref="G60:G66">SUM(C60:F60)</f>
        <v>20</v>
      </c>
      <c r="H60" s="230">
        <f t="shared" si="0"/>
        <v>0.000835986685407259</v>
      </c>
      <c r="I60" s="229">
        <v>9</v>
      </c>
      <c r="J60" s="227">
        <v>17</v>
      </c>
      <c r="K60" s="228"/>
      <c r="L60" s="227"/>
      <c r="M60" s="226">
        <f aca="true" t="shared" si="9" ref="M60:M66">SUM(I60:L60)</f>
        <v>26</v>
      </c>
      <c r="N60" s="232">
        <f aca="true" t="shared" si="10" ref="N60:N66">IF(ISERROR(G60/M60-1),"         /0",(G60/M60-1))</f>
        <v>-0.23076923076923073</v>
      </c>
      <c r="O60" s="231">
        <v>24</v>
      </c>
      <c r="P60" s="227">
        <v>45.9</v>
      </c>
      <c r="Q60" s="228"/>
      <c r="R60" s="227"/>
      <c r="S60" s="226">
        <f aca="true" t="shared" si="11" ref="S60:S66">SUM(O60:R60)</f>
        <v>69.9</v>
      </c>
      <c r="T60" s="230">
        <f t="shared" si="1"/>
        <v>0.0006613605554762577</v>
      </c>
      <c r="U60" s="229">
        <v>22.04</v>
      </c>
      <c r="V60" s="227">
        <v>52</v>
      </c>
      <c r="W60" s="228">
        <v>0</v>
      </c>
      <c r="X60" s="227">
        <v>0</v>
      </c>
      <c r="Y60" s="226">
        <f aca="true" t="shared" si="12" ref="Y60:Y66">SUM(U60:X60)</f>
        <v>74.03999999999999</v>
      </c>
      <c r="Z60" s="225">
        <f aca="true" t="shared" si="13" ref="Z60:Z66">IF(ISERROR(S60/Y60-1),"         /0",IF(S60/Y60&gt;5,"  *  ",(S60/Y60-1)))</f>
        <v>-0.05591572123176647</v>
      </c>
    </row>
    <row r="61" spans="1:26" ht="18.75" customHeight="1">
      <c r="A61" s="233" t="s">
        <v>59</v>
      </c>
      <c r="B61" s="494" t="s">
        <v>59</v>
      </c>
      <c r="C61" s="231">
        <v>42.04900000000001</v>
      </c>
      <c r="D61" s="227">
        <v>70.718</v>
      </c>
      <c r="E61" s="228">
        <v>144.90099999999993</v>
      </c>
      <c r="F61" s="227">
        <v>207.32000000000002</v>
      </c>
      <c r="G61" s="226">
        <f t="shared" si="8"/>
        <v>464.98799999999994</v>
      </c>
      <c r="H61" s="230">
        <f t="shared" si="0"/>
        <v>0.019436188843707524</v>
      </c>
      <c r="I61" s="229">
        <v>236.73100000000005</v>
      </c>
      <c r="J61" s="227">
        <v>270.33799999999997</v>
      </c>
      <c r="K61" s="228">
        <v>160.41600000000003</v>
      </c>
      <c r="L61" s="227">
        <v>203.06300000000002</v>
      </c>
      <c r="M61" s="226">
        <f t="shared" si="9"/>
        <v>870.548</v>
      </c>
      <c r="N61" s="232">
        <f t="shared" si="10"/>
        <v>-0.4658674765779717</v>
      </c>
      <c r="O61" s="231">
        <v>277.29600000000005</v>
      </c>
      <c r="P61" s="227">
        <v>472.361</v>
      </c>
      <c r="Q61" s="228">
        <v>649.593</v>
      </c>
      <c r="R61" s="227">
        <v>926.3079999999999</v>
      </c>
      <c r="S61" s="226">
        <f t="shared" si="11"/>
        <v>2325.558</v>
      </c>
      <c r="T61" s="230">
        <f t="shared" si="1"/>
        <v>0.022003323757829107</v>
      </c>
      <c r="U61" s="229">
        <v>1094.106</v>
      </c>
      <c r="V61" s="227">
        <v>1420.0019999999995</v>
      </c>
      <c r="W61" s="228">
        <v>900.3489999999998</v>
      </c>
      <c r="X61" s="227">
        <v>1083.3089999999997</v>
      </c>
      <c r="Y61" s="226">
        <f t="shared" si="12"/>
        <v>4497.765999999999</v>
      </c>
      <c r="Z61" s="225">
        <f t="shared" si="13"/>
        <v>-0.4829526480479419</v>
      </c>
    </row>
    <row r="62" spans="1:26" ht="18.75" customHeight="1">
      <c r="A62" s="233"/>
      <c r="B62" s="494"/>
      <c r="C62" s="231"/>
      <c r="D62" s="227"/>
      <c r="E62" s="228"/>
      <c r="F62" s="227"/>
      <c r="G62" s="226">
        <f t="shared" si="8"/>
        <v>0</v>
      </c>
      <c r="H62" s="230">
        <f t="shared" si="0"/>
        <v>0</v>
      </c>
      <c r="I62" s="229"/>
      <c r="J62" s="227"/>
      <c r="K62" s="228"/>
      <c r="L62" s="227"/>
      <c r="M62" s="226">
        <f t="shared" si="9"/>
        <v>0</v>
      </c>
      <c r="N62" s="232" t="str">
        <f t="shared" si="10"/>
        <v>         /0</v>
      </c>
      <c r="O62" s="231"/>
      <c r="P62" s="227"/>
      <c r="Q62" s="228"/>
      <c r="R62" s="227"/>
      <c r="S62" s="226">
        <f t="shared" si="11"/>
        <v>0</v>
      </c>
      <c r="T62" s="230">
        <f t="shared" si="1"/>
        <v>0</v>
      </c>
      <c r="U62" s="229"/>
      <c r="V62" s="227"/>
      <c r="W62" s="228"/>
      <c r="X62" s="227"/>
      <c r="Y62" s="226">
        <f t="shared" si="12"/>
        <v>0</v>
      </c>
      <c r="Z62" s="225" t="str">
        <f t="shared" si="13"/>
        <v>         /0</v>
      </c>
    </row>
    <row r="63" spans="1:26" ht="18.75" customHeight="1">
      <c r="A63" s="233"/>
      <c r="B63" s="494"/>
      <c r="C63" s="231"/>
      <c r="D63" s="227"/>
      <c r="E63" s="228"/>
      <c r="F63" s="227"/>
      <c r="G63" s="226">
        <f t="shared" si="8"/>
        <v>0</v>
      </c>
      <c r="H63" s="230">
        <f t="shared" si="0"/>
        <v>0</v>
      </c>
      <c r="I63" s="229"/>
      <c r="J63" s="227"/>
      <c r="K63" s="228"/>
      <c r="L63" s="227"/>
      <c r="M63" s="226">
        <f t="shared" si="9"/>
        <v>0</v>
      </c>
      <c r="N63" s="232" t="str">
        <f t="shared" si="10"/>
        <v>         /0</v>
      </c>
      <c r="O63" s="231"/>
      <c r="P63" s="227"/>
      <c r="Q63" s="228"/>
      <c r="R63" s="227"/>
      <c r="S63" s="226">
        <f t="shared" si="11"/>
        <v>0</v>
      </c>
      <c r="T63" s="230">
        <f t="shared" si="1"/>
        <v>0</v>
      </c>
      <c r="U63" s="229"/>
      <c r="V63" s="227"/>
      <c r="W63" s="228"/>
      <c r="X63" s="227"/>
      <c r="Y63" s="226">
        <f t="shared" si="12"/>
        <v>0</v>
      </c>
      <c r="Z63" s="225" t="str">
        <f t="shared" si="13"/>
        <v>         /0</v>
      </c>
    </row>
    <row r="64" spans="1:26" ht="18.75" customHeight="1">
      <c r="A64" s="233"/>
      <c r="B64" s="494"/>
      <c r="C64" s="231"/>
      <c r="D64" s="227"/>
      <c r="E64" s="228"/>
      <c r="F64" s="227"/>
      <c r="G64" s="226">
        <f t="shared" si="8"/>
        <v>0</v>
      </c>
      <c r="H64" s="230">
        <f t="shared" si="0"/>
        <v>0</v>
      </c>
      <c r="I64" s="229"/>
      <c r="J64" s="227"/>
      <c r="K64" s="228"/>
      <c r="L64" s="227"/>
      <c r="M64" s="226">
        <f t="shared" si="9"/>
        <v>0</v>
      </c>
      <c r="N64" s="232" t="str">
        <f t="shared" si="10"/>
        <v>         /0</v>
      </c>
      <c r="O64" s="231"/>
      <c r="P64" s="227"/>
      <c r="Q64" s="228"/>
      <c r="R64" s="227"/>
      <c r="S64" s="226">
        <f t="shared" si="11"/>
        <v>0</v>
      </c>
      <c r="T64" s="230">
        <f t="shared" si="1"/>
        <v>0</v>
      </c>
      <c r="U64" s="229"/>
      <c r="V64" s="227"/>
      <c r="W64" s="228"/>
      <c r="X64" s="227"/>
      <c r="Y64" s="226">
        <f t="shared" si="12"/>
        <v>0</v>
      </c>
      <c r="Z64" s="225" t="str">
        <f t="shared" si="13"/>
        <v>         /0</v>
      </c>
    </row>
    <row r="65" spans="1:26" ht="18.75" customHeight="1">
      <c r="A65" s="233"/>
      <c r="B65" s="494"/>
      <c r="C65" s="231"/>
      <c r="D65" s="227"/>
      <c r="E65" s="228"/>
      <c r="F65" s="227"/>
      <c r="G65" s="226">
        <f t="shared" si="8"/>
        <v>0</v>
      </c>
      <c r="H65" s="230">
        <f t="shared" si="0"/>
        <v>0</v>
      </c>
      <c r="I65" s="229"/>
      <c r="J65" s="227"/>
      <c r="K65" s="228"/>
      <c r="L65" s="227"/>
      <c r="M65" s="226">
        <f t="shared" si="9"/>
        <v>0</v>
      </c>
      <c r="N65" s="232" t="str">
        <f t="shared" si="10"/>
        <v>         /0</v>
      </c>
      <c r="O65" s="231"/>
      <c r="P65" s="227"/>
      <c r="Q65" s="228"/>
      <c r="R65" s="227"/>
      <c r="S65" s="226">
        <f t="shared" si="11"/>
        <v>0</v>
      </c>
      <c r="T65" s="230">
        <f t="shared" si="1"/>
        <v>0</v>
      </c>
      <c r="U65" s="229"/>
      <c r="V65" s="227"/>
      <c r="W65" s="228"/>
      <c r="X65" s="227"/>
      <c r="Y65" s="226">
        <f t="shared" si="12"/>
        <v>0</v>
      </c>
      <c r="Z65" s="225" t="str">
        <f t="shared" si="13"/>
        <v>         /0</v>
      </c>
    </row>
    <row r="66" spans="1:26" ht="18.75" customHeight="1" thickBot="1">
      <c r="A66" s="224"/>
      <c r="B66" s="495"/>
      <c r="C66" s="222"/>
      <c r="D66" s="218"/>
      <c r="E66" s="219"/>
      <c r="F66" s="218"/>
      <c r="G66" s="217">
        <f t="shared" si="8"/>
        <v>0</v>
      </c>
      <c r="H66" s="221">
        <f t="shared" si="0"/>
        <v>0</v>
      </c>
      <c r="I66" s="220"/>
      <c r="J66" s="218"/>
      <c r="K66" s="219"/>
      <c r="L66" s="218"/>
      <c r="M66" s="217">
        <f t="shared" si="9"/>
        <v>0</v>
      </c>
      <c r="N66" s="223" t="str">
        <f t="shared" si="10"/>
        <v>         /0</v>
      </c>
      <c r="O66" s="222"/>
      <c r="P66" s="218"/>
      <c r="Q66" s="219"/>
      <c r="R66" s="218"/>
      <c r="S66" s="217">
        <f t="shared" si="11"/>
        <v>0</v>
      </c>
      <c r="T66" s="221">
        <f t="shared" si="1"/>
        <v>0</v>
      </c>
      <c r="U66" s="220"/>
      <c r="V66" s="218"/>
      <c r="W66" s="219"/>
      <c r="X66" s="218"/>
      <c r="Y66" s="217">
        <f t="shared" si="12"/>
        <v>0</v>
      </c>
      <c r="Z66" s="216" t="str">
        <f t="shared" si="13"/>
        <v>         /0</v>
      </c>
    </row>
    <row r="67" spans="1:2" ht="16.5" thickTop="1">
      <c r="A67" s="215" t="s">
        <v>44</v>
      </c>
      <c r="B67" s="215"/>
    </row>
    <row r="68" spans="1:2" ht="15.75">
      <c r="A68" s="215" t="s">
        <v>43</v>
      </c>
      <c r="B68" s="215"/>
    </row>
    <row r="69" spans="1:3" ht="14.25">
      <c r="A69" s="496" t="s">
        <v>134</v>
      </c>
      <c r="B69" s="497"/>
      <c r="C69" s="49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7:Z65536 N67:N65536 Z3 N3 N5:N8 Z5:Z8">
    <cfRule type="cellIs" priority="3" dxfId="68" operator="lessThan" stopIfTrue="1">
      <formula>0</formula>
    </cfRule>
  </conditionalFormatting>
  <conditionalFormatting sqref="Z9:Z66 N9:N66">
    <cfRule type="cellIs" priority="4" dxfId="68" operator="lessThan" stopIfTrue="1">
      <formula>0</formula>
    </cfRule>
    <cfRule type="cellIs" priority="5" dxfId="70" operator="greaterThanOrEqual" stopIfTrue="1">
      <formula>0</formula>
    </cfRule>
  </conditionalFormatting>
  <conditionalFormatting sqref="H6:H8">
    <cfRule type="cellIs" priority="2" dxfId="68" operator="lessThan" stopIfTrue="1">
      <formula>0</formula>
    </cfRule>
  </conditionalFormatting>
  <conditionalFormatting sqref="T6:T8">
    <cfRule type="cellIs" priority="1" dxfId="68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8"/>
  <sheetViews>
    <sheetView showGridLines="0" zoomScale="76" zoomScaleNormal="76" zoomScalePageLayoutView="0" workbookViewId="0" topLeftCell="A1">
      <selection activeCell="U10" sqref="U10:X25"/>
    </sheetView>
  </sheetViews>
  <sheetFormatPr defaultColWidth="8.00390625" defaultRowHeight="15"/>
  <cols>
    <col min="1" max="1" width="25.421875" style="214" customWidth="1"/>
    <col min="2" max="2" width="38.140625" style="214" customWidth="1"/>
    <col min="3" max="4" width="12.421875" style="214" bestFit="1" customWidth="1"/>
    <col min="5" max="5" width="8.57421875" style="214" bestFit="1" customWidth="1"/>
    <col min="6" max="6" width="10.57421875" style="214" bestFit="1" customWidth="1"/>
    <col min="7" max="7" width="11.7109375" style="214" customWidth="1"/>
    <col min="8" max="8" width="10.7109375" style="214" customWidth="1"/>
    <col min="9" max="10" width="11.57421875" style="214" bestFit="1" customWidth="1"/>
    <col min="11" max="11" width="9.00390625" style="214" bestFit="1" customWidth="1"/>
    <col min="12" max="12" width="10.57421875" style="214" bestFit="1" customWidth="1"/>
    <col min="13" max="13" width="11.57421875" style="214" bestFit="1" customWidth="1"/>
    <col min="14" max="14" width="9.421875" style="214" customWidth="1"/>
    <col min="15" max="15" width="11.57421875" style="214" bestFit="1" customWidth="1"/>
    <col min="16" max="16" width="12.421875" style="214" bestFit="1" customWidth="1"/>
    <col min="17" max="17" width="9.421875" style="214" customWidth="1"/>
    <col min="18" max="18" width="10.57421875" style="214" bestFit="1" customWidth="1"/>
    <col min="19" max="19" width="11.8515625" style="214" customWidth="1"/>
    <col min="20" max="20" width="10.140625" style="214" customWidth="1"/>
    <col min="21" max="22" width="11.57421875" style="214" bestFit="1" customWidth="1"/>
    <col min="23" max="24" width="10.28125" style="214" customWidth="1"/>
    <col min="25" max="25" width="11.57421875" style="214" bestFit="1" customWidth="1"/>
    <col min="26" max="26" width="9.8515625" style="214" bestFit="1" customWidth="1"/>
    <col min="27" max="16384" width="8.00390625" style="214" customWidth="1"/>
  </cols>
  <sheetData>
    <row r="1" spans="25:26" ht="18.75" thickBot="1">
      <c r="Y1" s="589" t="s">
        <v>28</v>
      </c>
      <c r="Z1" s="590"/>
    </row>
    <row r="2" ht="5.25" customHeight="1" thickBot="1"/>
    <row r="3" spans="1:26" ht="24.75" customHeight="1" thickTop="1">
      <c r="A3" s="591" t="s">
        <v>135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3"/>
    </row>
    <row r="4" spans="1:26" ht="21" customHeight="1" thickBot="1">
      <c r="A4" s="605" t="s">
        <v>46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7"/>
    </row>
    <row r="5" spans="1:26" s="260" customFormat="1" ht="19.5" customHeight="1" thickBot="1" thickTop="1">
      <c r="A5" s="690" t="s">
        <v>130</v>
      </c>
      <c r="B5" s="690" t="s">
        <v>131</v>
      </c>
      <c r="C5" s="612" t="s">
        <v>37</v>
      </c>
      <c r="D5" s="613"/>
      <c r="E5" s="613"/>
      <c r="F5" s="613"/>
      <c r="G5" s="613"/>
      <c r="H5" s="613"/>
      <c r="I5" s="613"/>
      <c r="J5" s="613"/>
      <c r="K5" s="614"/>
      <c r="L5" s="614"/>
      <c r="M5" s="614"/>
      <c r="N5" s="615"/>
      <c r="O5" s="616" t="s">
        <v>36</v>
      </c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5"/>
    </row>
    <row r="6" spans="1:26" s="259" customFormat="1" ht="26.25" customHeight="1" thickBot="1">
      <c r="A6" s="691"/>
      <c r="B6" s="691"/>
      <c r="C6" s="601" t="s">
        <v>162</v>
      </c>
      <c r="D6" s="602"/>
      <c r="E6" s="602"/>
      <c r="F6" s="602"/>
      <c r="G6" s="603"/>
      <c r="H6" s="598" t="s">
        <v>35</v>
      </c>
      <c r="I6" s="601" t="s">
        <v>163</v>
      </c>
      <c r="J6" s="602"/>
      <c r="K6" s="602"/>
      <c r="L6" s="602"/>
      <c r="M6" s="603"/>
      <c r="N6" s="598" t="s">
        <v>34</v>
      </c>
      <c r="O6" s="608" t="s">
        <v>164</v>
      </c>
      <c r="P6" s="602"/>
      <c r="Q6" s="602"/>
      <c r="R6" s="602"/>
      <c r="S6" s="602"/>
      <c r="T6" s="598" t="s">
        <v>35</v>
      </c>
      <c r="U6" s="609" t="s">
        <v>165</v>
      </c>
      <c r="V6" s="610"/>
      <c r="W6" s="610"/>
      <c r="X6" s="610"/>
      <c r="Y6" s="611"/>
      <c r="Z6" s="598" t="s">
        <v>34</v>
      </c>
    </row>
    <row r="7" spans="1:26" s="254" customFormat="1" ht="26.25" customHeight="1">
      <c r="A7" s="692"/>
      <c r="B7" s="692"/>
      <c r="C7" s="581" t="s">
        <v>22</v>
      </c>
      <c r="D7" s="582"/>
      <c r="E7" s="583" t="s">
        <v>21</v>
      </c>
      <c r="F7" s="584"/>
      <c r="G7" s="585" t="s">
        <v>17</v>
      </c>
      <c r="H7" s="599"/>
      <c r="I7" s="581" t="s">
        <v>22</v>
      </c>
      <c r="J7" s="582"/>
      <c r="K7" s="583" t="s">
        <v>21</v>
      </c>
      <c r="L7" s="584"/>
      <c r="M7" s="585" t="s">
        <v>17</v>
      </c>
      <c r="N7" s="599"/>
      <c r="O7" s="582" t="s">
        <v>22</v>
      </c>
      <c r="P7" s="582"/>
      <c r="Q7" s="587" t="s">
        <v>21</v>
      </c>
      <c r="R7" s="582"/>
      <c r="S7" s="585" t="s">
        <v>17</v>
      </c>
      <c r="T7" s="599"/>
      <c r="U7" s="588" t="s">
        <v>22</v>
      </c>
      <c r="V7" s="584"/>
      <c r="W7" s="583" t="s">
        <v>21</v>
      </c>
      <c r="X7" s="604"/>
      <c r="Y7" s="585" t="s">
        <v>17</v>
      </c>
      <c r="Z7" s="599"/>
    </row>
    <row r="8" spans="1:26" s="254" customFormat="1" ht="30" thickBot="1">
      <c r="A8" s="693"/>
      <c r="B8" s="693"/>
      <c r="C8" s="257" t="s">
        <v>19</v>
      </c>
      <c r="D8" s="255" t="s">
        <v>18</v>
      </c>
      <c r="E8" s="256" t="s">
        <v>19</v>
      </c>
      <c r="F8" s="255" t="s">
        <v>18</v>
      </c>
      <c r="G8" s="586"/>
      <c r="H8" s="600"/>
      <c r="I8" s="257" t="s">
        <v>19</v>
      </c>
      <c r="J8" s="255" t="s">
        <v>18</v>
      </c>
      <c r="K8" s="256" t="s">
        <v>19</v>
      </c>
      <c r="L8" s="255" t="s">
        <v>18</v>
      </c>
      <c r="M8" s="586"/>
      <c r="N8" s="600"/>
      <c r="O8" s="258" t="s">
        <v>19</v>
      </c>
      <c r="P8" s="255" t="s">
        <v>18</v>
      </c>
      <c r="Q8" s="256" t="s">
        <v>19</v>
      </c>
      <c r="R8" s="255" t="s">
        <v>18</v>
      </c>
      <c r="S8" s="586"/>
      <c r="T8" s="600"/>
      <c r="U8" s="257" t="s">
        <v>19</v>
      </c>
      <c r="V8" s="255" t="s">
        <v>18</v>
      </c>
      <c r="W8" s="256" t="s">
        <v>19</v>
      </c>
      <c r="X8" s="255" t="s">
        <v>18</v>
      </c>
      <c r="Y8" s="586"/>
      <c r="Z8" s="600"/>
    </row>
    <row r="9" spans="1:26" s="243" customFormat="1" ht="18" customHeight="1" thickBot="1" thickTop="1">
      <c r="A9" s="253" t="s">
        <v>24</v>
      </c>
      <c r="B9" s="492"/>
      <c r="C9" s="252">
        <f>SUM(C10:C25)</f>
        <v>256640</v>
      </c>
      <c r="D9" s="246">
        <f>SUM(D10:D25)</f>
        <v>241282</v>
      </c>
      <c r="E9" s="247">
        <f>SUM(E10:E25)</f>
        <v>1178</v>
      </c>
      <c r="F9" s="246">
        <f>SUM(F10:F25)</f>
        <v>718</v>
      </c>
      <c r="G9" s="245">
        <f>SUM(C9:F9)</f>
        <v>499818</v>
      </c>
      <c r="H9" s="249">
        <f aca="true" t="shared" si="0" ref="H9:H25">G9/$G$9</f>
        <v>1</v>
      </c>
      <c r="I9" s="248">
        <f>SUM(I10:I25)</f>
        <v>226400</v>
      </c>
      <c r="J9" s="246">
        <f>SUM(J10:J25)</f>
        <v>221447</v>
      </c>
      <c r="K9" s="247">
        <f>SUM(K10:K25)</f>
        <v>2391</v>
      </c>
      <c r="L9" s="246">
        <f>SUM(L10:L25)</f>
        <v>2263</v>
      </c>
      <c r="M9" s="245">
        <f>SUM(I9:L9)</f>
        <v>452501</v>
      </c>
      <c r="N9" s="251">
        <f>IF(ISERROR(G9/M9-1),"         /0",(G9/M9-1))</f>
        <v>0.10456772471221054</v>
      </c>
      <c r="O9" s="250">
        <f>SUM(O10:O25)</f>
        <v>1371311</v>
      </c>
      <c r="P9" s="246">
        <f>SUM(P10:P25)</f>
        <v>1258660</v>
      </c>
      <c r="Q9" s="247">
        <f>SUM(Q10:Q25)</f>
        <v>13108</v>
      </c>
      <c r="R9" s="246">
        <f>SUM(R10:R25)</f>
        <v>12693</v>
      </c>
      <c r="S9" s="245">
        <f>SUM(O9:R9)</f>
        <v>2655772</v>
      </c>
      <c r="T9" s="249">
        <f aca="true" t="shared" si="1" ref="T9:T25">S9/$S$9</f>
        <v>1</v>
      </c>
      <c r="U9" s="248">
        <f>SUM(U10:U25)</f>
        <v>1179245</v>
      </c>
      <c r="V9" s="246">
        <f>SUM(V10:V25)</f>
        <v>1103790</v>
      </c>
      <c r="W9" s="247">
        <f>SUM(W10:W25)</f>
        <v>14893</v>
      </c>
      <c r="X9" s="246">
        <f>SUM(X10:X25)</f>
        <v>15399</v>
      </c>
      <c r="Y9" s="245">
        <f>SUM(U9:X9)</f>
        <v>2313327</v>
      </c>
      <c r="Z9" s="244">
        <f>IF(ISERROR(S9/Y9-1),"         /0",(S9/Y9-1))</f>
        <v>0.14803138510033387</v>
      </c>
    </row>
    <row r="10" spans="1:26" ht="18.75" customHeight="1" thickTop="1">
      <c r="A10" s="242" t="s">
        <v>376</v>
      </c>
      <c r="B10" s="493" t="s">
        <v>377</v>
      </c>
      <c r="C10" s="240">
        <v>165853</v>
      </c>
      <c r="D10" s="236">
        <v>161724</v>
      </c>
      <c r="E10" s="237">
        <v>514</v>
      </c>
      <c r="F10" s="236">
        <v>320</v>
      </c>
      <c r="G10" s="235">
        <f>SUM(C10:F10)</f>
        <v>328411</v>
      </c>
      <c r="H10" s="239">
        <f t="shared" si="0"/>
        <v>0.6570611702659768</v>
      </c>
      <c r="I10" s="238">
        <v>136692</v>
      </c>
      <c r="J10" s="236">
        <v>134878</v>
      </c>
      <c r="K10" s="237">
        <v>646</v>
      </c>
      <c r="L10" s="236">
        <v>447</v>
      </c>
      <c r="M10" s="235">
        <f>SUM(I10:L10)</f>
        <v>272663</v>
      </c>
      <c r="N10" s="241">
        <f>IF(ISERROR(G10/M10-1),"         /0",(G10/M10-1))</f>
        <v>0.20445751715487614</v>
      </c>
      <c r="O10" s="240">
        <v>862308</v>
      </c>
      <c r="P10" s="236">
        <v>830380</v>
      </c>
      <c r="Q10" s="237">
        <v>4621</v>
      </c>
      <c r="R10" s="236">
        <v>5010</v>
      </c>
      <c r="S10" s="235">
        <f>SUM(O10:R10)</f>
        <v>1702319</v>
      </c>
      <c r="T10" s="239">
        <f t="shared" si="1"/>
        <v>0.6409883830389055</v>
      </c>
      <c r="U10" s="238">
        <v>706144</v>
      </c>
      <c r="V10" s="236">
        <v>681700</v>
      </c>
      <c r="W10" s="237">
        <v>5183</v>
      </c>
      <c r="X10" s="236">
        <v>5987</v>
      </c>
      <c r="Y10" s="235">
        <f>SUM(U10:X10)</f>
        <v>1399014</v>
      </c>
      <c r="Z10" s="234">
        <f>IF(ISERROR(S10/Y10-1),"         /0",IF(S10/Y10&gt;5,"  *  ",(S10/Y10-1)))</f>
        <v>0.21679911709246658</v>
      </c>
    </row>
    <row r="11" spans="1:26" ht="18.75" customHeight="1">
      <c r="A11" s="233" t="s">
        <v>378</v>
      </c>
      <c r="B11" s="494" t="s">
        <v>379</v>
      </c>
      <c r="C11" s="231">
        <v>31813</v>
      </c>
      <c r="D11" s="227">
        <v>28063</v>
      </c>
      <c r="E11" s="228">
        <v>118</v>
      </c>
      <c r="F11" s="227">
        <v>6</v>
      </c>
      <c r="G11" s="226">
        <f>SUM(C11:F11)</f>
        <v>60000</v>
      </c>
      <c r="H11" s="230">
        <f t="shared" si="0"/>
        <v>0.12004369590530953</v>
      </c>
      <c r="I11" s="229">
        <v>30558</v>
      </c>
      <c r="J11" s="227">
        <v>29729</v>
      </c>
      <c r="K11" s="228">
        <v>0</v>
      </c>
      <c r="L11" s="227">
        <v>5</v>
      </c>
      <c r="M11" s="226">
        <f>SUM(I11:L11)</f>
        <v>60292</v>
      </c>
      <c r="N11" s="232">
        <f>IF(ISERROR(G11/M11-1),"         /0",(G11/M11-1))</f>
        <v>-0.004843096928282331</v>
      </c>
      <c r="O11" s="231">
        <v>172521</v>
      </c>
      <c r="P11" s="227">
        <v>150316</v>
      </c>
      <c r="Q11" s="228">
        <v>1588</v>
      </c>
      <c r="R11" s="227">
        <v>1396</v>
      </c>
      <c r="S11" s="226">
        <f>SUM(O11:R11)</f>
        <v>325821</v>
      </c>
      <c r="T11" s="230">
        <f t="shared" si="1"/>
        <v>0.12268410089420327</v>
      </c>
      <c r="U11" s="229">
        <v>158553</v>
      </c>
      <c r="V11" s="227">
        <v>144604</v>
      </c>
      <c r="W11" s="228">
        <v>1088</v>
      </c>
      <c r="X11" s="227">
        <v>1066</v>
      </c>
      <c r="Y11" s="226">
        <f>SUM(U11:X11)</f>
        <v>305311</v>
      </c>
      <c r="Z11" s="225">
        <f>IF(ISERROR(S11/Y11-1),"         /0",IF(S11/Y11&gt;5,"  *  ",(S11/Y11-1)))</f>
        <v>0.067177402713954</v>
      </c>
    </row>
    <row r="12" spans="1:26" ht="18.75" customHeight="1">
      <c r="A12" s="233" t="s">
        <v>380</v>
      </c>
      <c r="B12" s="494" t="s">
        <v>381</v>
      </c>
      <c r="C12" s="231">
        <v>23474</v>
      </c>
      <c r="D12" s="227">
        <v>19418</v>
      </c>
      <c r="E12" s="228">
        <v>9</v>
      </c>
      <c r="F12" s="227">
        <v>3</v>
      </c>
      <c r="G12" s="226">
        <f>SUM(C12:F12)</f>
        <v>42904</v>
      </c>
      <c r="H12" s="230">
        <f t="shared" si="0"/>
        <v>0.08583924548535667</v>
      </c>
      <c r="I12" s="229">
        <v>23525</v>
      </c>
      <c r="J12" s="227">
        <v>22547</v>
      </c>
      <c r="K12" s="228">
        <v>28</v>
      </c>
      <c r="L12" s="227">
        <v>25</v>
      </c>
      <c r="M12" s="226">
        <f>SUM(I12:L12)</f>
        <v>46125</v>
      </c>
      <c r="N12" s="232">
        <f>IF(ISERROR(G12/M12-1),"         /0",(G12/M12-1))</f>
        <v>-0.06983197831978316</v>
      </c>
      <c r="O12" s="231">
        <v>131717</v>
      </c>
      <c r="P12" s="227">
        <v>101814</v>
      </c>
      <c r="Q12" s="228">
        <v>238</v>
      </c>
      <c r="R12" s="227">
        <v>274</v>
      </c>
      <c r="S12" s="226">
        <f>SUM(O12:R12)</f>
        <v>234043</v>
      </c>
      <c r="T12" s="230">
        <f t="shared" si="1"/>
        <v>0.0881261644448394</v>
      </c>
      <c r="U12" s="229">
        <v>118321</v>
      </c>
      <c r="V12" s="227">
        <v>102869</v>
      </c>
      <c r="W12" s="228">
        <v>46</v>
      </c>
      <c r="X12" s="227">
        <v>125</v>
      </c>
      <c r="Y12" s="226">
        <f>SUM(U12:X12)</f>
        <v>221361</v>
      </c>
      <c r="Z12" s="225">
        <f>IF(ISERROR(S12/Y12-1),"         /0",IF(S12/Y12&gt;5,"  *  ",(S12/Y12-1)))</f>
        <v>0.05729103139216041</v>
      </c>
    </row>
    <row r="13" spans="1:26" ht="18.75" customHeight="1">
      <c r="A13" s="233" t="s">
        <v>382</v>
      </c>
      <c r="B13" s="494" t="s">
        <v>383</v>
      </c>
      <c r="C13" s="231">
        <v>10636</v>
      </c>
      <c r="D13" s="227">
        <v>11032</v>
      </c>
      <c r="E13" s="228">
        <v>22</v>
      </c>
      <c r="F13" s="227">
        <v>12</v>
      </c>
      <c r="G13" s="226">
        <f>SUM(C13:F13)</f>
        <v>21702</v>
      </c>
      <c r="H13" s="230">
        <f t="shared" si="0"/>
        <v>0.043419804808950455</v>
      </c>
      <c r="I13" s="229">
        <v>11628</v>
      </c>
      <c r="J13" s="227">
        <v>12112</v>
      </c>
      <c r="K13" s="228">
        <v>264</v>
      </c>
      <c r="L13" s="227">
        <v>233</v>
      </c>
      <c r="M13" s="226">
        <f>SUM(I13:L13)</f>
        <v>24237</v>
      </c>
      <c r="N13" s="232">
        <f>IF(ISERROR(G13/M13-1),"         /0",(G13/M13-1))</f>
        <v>-0.10459215249412057</v>
      </c>
      <c r="O13" s="231">
        <v>66022</v>
      </c>
      <c r="P13" s="227">
        <v>63211</v>
      </c>
      <c r="Q13" s="228">
        <v>2548</v>
      </c>
      <c r="R13" s="227">
        <v>2514</v>
      </c>
      <c r="S13" s="226">
        <f>SUM(O13:R13)</f>
        <v>134295</v>
      </c>
      <c r="T13" s="230">
        <f t="shared" si="1"/>
        <v>0.050567217366551044</v>
      </c>
      <c r="U13" s="229">
        <v>65106</v>
      </c>
      <c r="V13" s="227">
        <v>64365</v>
      </c>
      <c r="W13" s="228">
        <v>2768</v>
      </c>
      <c r="X13" s="227">
        <v>2583</v>
      </c>
      <c r="Y13" s="226">
        <f>SUM(U13:X13)</f>
        <v>134822</v>
      </c>
      <c r="Z13" s="225">
        <f>IF(ISERROR(S13/Y13-1),"         /0",IF(S13/Y13&gt;5,"  *  ",(S13/Y13-1)))</f>
        <v>-0.003908857604841942</v>
      </c>
    </row>
    <row r="14" spans="1:26" ht="18.75" customHeight="1">
      <c r="A14" s="233" t="s">
        <v>384</v>
      </c>
      <c r="B14" s="494" t="s">
        <v>385</v>
      </c>
      <c r="C14" s="231">
        <v>7551</v>
      </c>
      <c r="D14" s="227">
        <v>7058</v>
      </c>
      <c r="E14" s="228">
        <v>48</v>
      </c>
      <c r="F14" s="227">
        <v>0</v>
      </c>
      <c r="G14" s="226">
        <f aca="true" t="shared" si="2" ref="G14:G25">SUM(C14:F14)</f>
        <v>14657</v>
      </c>
      <c r="H14" s="230">
        <f t="shared" si="0"/>
        <v>0.02932467418140203</v>
      </c>
      <c r="I14" s="229">
        <v>8854</v>
      </c>
      <c r="J14" s="227">
        <v>8651</v>
      </c>
      <c r="K14" s="228"/>
      <c r="L14" s="227">
        <v>0</v>
      </c>
      <c r="M14" s="226">
        <f aca="true" t="shared" si="3" ref="M14:M25">SUM(I14:L14)</f>
        <v>17505</v>
      </c>
      <c r="N14" s="232">
        <f aca="true" t="shared" si="4" ref="N14:N25">IF(ISERROR(G14/M14-1),"         /0",(G14/M14-1))</f>
        <v>-0.16269637246501</v>
      </c>
      <c r="O14" s="231">
        <v>45628</v>
      </c>
      <c r="P14" s="227">
        <v>41412</v>
      </c>
      <c r="Q14" s="228">
        <v>159</v>
      </c>
      <c r="R14" s="227">
        <v>25</v>
      </c>
      <c r="S14" s="226">
        <f aca="true" t="shared" si="5" ref="S14:S25">SUM(O14:R14)</f>
        <v>87224</v>
      </c>
      <c r="T14" s="230">
        <f t="shared" si="1"/>
        <v>0.032843180815220585</v>
      </c>
      <c r="U14" s="229">
        <v>46412</v>
      </c>
      <c r="V14" s="227">
        <v>42435</v>
      </c>
      <c r="W14" s="228">
        <v>104</v>
      </c>
      <c r="X14" s="227">
        <v>197</v>
      </c>
      <c r="Y14" s="226">
        <f aca="true" t="shared" si="6" ref="Y14:Y25">SUM(U14:X14)</f>
        <v>89148</v>
      </c>
      <c r="Z14" s="225">
        <f aca="true" t="shared" si="7" ref="Z14:Z25">IF(ISERROR(S14/Y14-1),"         /0",IF(S14/Y14&gt;5,"  *  ",(S14/Y14-1)))</f>
        <v>-0.021582088212859563</v>
      </c>
    </row>
    <row r="15" spans="1:26" ht="18.75" customHeight="1">
      <c r="A15" s="233" t="s">
        <v>396</v>
      </c>
      <c r="B15" s="494" t="s">
        <v>397</v>
      </c>
      <c r="C15" s="231">
        <v>5676</v>
      </c>
      <c r="D15" s="227">
        <v>4642</v>
      </c>
      <c r="E15" s="228">
        <v>0</v>
      </c>
      <c r="F15" s="227">
        <v>0</v>
      </c>
      <c r="G15" s="226">
        <f t="shared" si="2"/>
        <v>10318</v>
      </c>
      <c r="H15" s="230">
        <f t="shared" si="0"/>
        <v>0.020643514239183064</v>
      </c>
      <c r="I15" s="229">
        <v>5373</v>
      </c>
      <c r="J15" s="227">
        <v>5090</v>
      </c>
      <c r="K15" s="228"/>
      <c r="L15" s="227"/>
      <c r="M15" s="226">
        <f t="shared" si="3"/>
        <v>10463</v>
      </c>
      <c r="N15" s="232">
        <f t="shared" si="4"/>
        <v>-0.01385835802351143</v>
      </c>
      <c r="O15" s="231">
        <v>32699</v>
      </c>
      <c r="P15" s="227">
        <v>25427</v>
      </c>
      <c r="Q15" s="228">
        <v>57</v>
      </c>
      <c r="R15" s="227">
        <v>21</v>
      </c>
      <c r="S15" s="226">
        <f t="shared" si="5"/>
        <v>58204</v>
      </c>
      <c r="T15" s="230">
        <f t="shared" si="1"/>
        <v>0.02191603797313926</v>
      </c>
      <c r="U15" s="229">
        <v>31579</v>
      </c>
      <c r="V15" s="227">
        <v>24727</v>
      </c>
      <c r="W15" s="228"/>
      <c r="X15" s="227">
        <v>25</v>
      </c>
      <c r="Y15" s="226">
        <f t="shared" si="6"/>
        <v>56331</v>
      </c>
      <c r="Z15" s="225">
        <f t="shared" si="7"/>
        <v>0.03324989792476618</v>
      </c>
    </row>
    <row r="16" spans="1:26" ht="18.75" customHeight="1">
      <c r="A16" s="233" t="s">
        <v>394</v>
      </c>
      <c r="B16" s="494" t="s">
        <v>395</v>
      </c>
      <c r="C16" s="231">
        <v>3759</v>
      </c>
      <c r="D16" s="227">
        <v>2783</v>
      </c>
      <c r="E16" s="228">
        <v>388</v>
      </c>
      <c r="F16" s="227">
        <v>343</v>
      </c>
      <c r="G16" s="226">
        <f t="shared" si="2"/>
        <v>7273</v>
      </c>
      <c r="H16" s="230">
        <f t="shared" si="0"/>
        <v>0.014551296671988604</v>
      </c>
      <c r="I16" s="229">
        <v>3156</v>
      </c>
      <c r="J16" s="227">
        <v>2701</v>
      </c>
      <c r="K16" s="228">
        <v>1231</v>
      </c>
      <c r="L16" s="227">
        <v>1320</v>
      </c>
      <c r="M16" s="226">
        <f t="shared" si="3"/>
        <v>8408</v>
      </c>
      <c r="N16" s="232">
        <f t="shared" si="4"/>
        <v>-0.13499048525214086</v>
      </c>
      <c r="O16" s="231">
        <v>18230</v>
      </c>
      <c r="P16" s="227">
        <v>14347</v>
      </c>
      <c r="Q16" s="228">
        <v>3268</v>
      </c>
      <c r="R16" s="227">
        <v>3074</v>
      </c>
      <c r="S16" s="226">
        <f t="shared" si="5"/>
        <v>38919</v>
      </c>
      <c r="T16" s="230">
        <f t="shared" si="1"/>
        <v>0.014654495943175845</v>
      </c>
      <c r="U16" s="229">
        <v>16155</v>
      </c>
      <c r="V16" s="227">
        <v>13386</v>
      </c>
      <c r="W16" s="228">
        <v>4565</v>
      </c>
      <c r="X16" s="227">
        <v>4421</v>
      </c>
      <c r="Y16" s="226">
        <f t="shared" si="6"/>
        <v>38527</v>
      </c>
      <c r="Z16" s="225">
        <f t="shared" si="7"/>
        <v>0.010174682690061498</v>
      </c>
    </row>
    <row r="17" spans="1:26" ht="18.75" customHeight="1">
      <c r="A17" s="233" t="s">
        <v>386</v>
      </c>
      <c r="B17" s="494" t="s">
        <v>387</v>
      </c>
      <c r="C17" s="231">
        <v>2450</v>
      </c>
      <c r="D17" s="227">
        <v>2397</v>
      </c>
      <c r="E17" s="228">
        <v>1</v>
      </c>
      <c r="F17" s="227">
        <v>0</v>
      </c>
      <c r="G17" s="226">
        <f t="shared" si="2"/>
        <v>4848</v>
      </c>
      <c r="H17" s="230">
        <f t="shared" si="0"/>
        <v>0.00969953062914901</v>
      </c>
      <c r="I17" s="229">
        <v>2273</v>
      </c>
      <c r="J17" s="227">
        <v>2150</v>
      </c>
      <c r="K17" s="228"/>
      <c r="L17" s="227"/>
      <c r="M17" s="226">
        <f t="shared" si="3"/>
        <v>4423</v>
      </c>
      <c r="N17" s="232">
        <f t="shared" si="4"/>
        <v>0.09608862762830661</v>
      </c>
      <c r="O17" s="231">
        <v>13841</v>
      </c>
      <c r="P17" s="227">
        <v>11985</v>
      </c>
      <c r="Q17" s="228">
        <v>61</v>
      </c>
      <c r="R17" s="227">
        <v>46</v>
      </c>
      <c r="S17" s="226">
        <f t="shared" si="5"/>
        <v>25933</v>
      </c>
      <c r="T17" s="230">
        <f t="shared" si="1"/>
        <v>0.009764768963600791</v>
      </c>
      <c r="U17" s="229">
        <v>11850</v>
      </c>
      <c r="V17" s="227">
        <v>11595</v>
      </c>
      <c r="W17" s="228">
        <v>10</v>
      </c>
      <c r="X17" s="227">
        <v>33</v>
      </c>
      <c r="Y17" s="226">
        <f t="shared" si="6"/>
        <v>23488</v>
      </c>
      <c r="Z17" s="225">
        <f t="shared" si="7"/>
        <v>0.10409570844686655</v>
      </c>
    </row>
    <row r="18" spans="1:26" ht="18.75" customHeight="1">
      <c r="A18" s="233" t="s">
        <v>409</v>
      </c>
      <c r="B18" s="494" t="s">
        <v>410</v>
      </c>
      <c r="C18" s="231">
        <v>1985</v>
      </c>
      <c r="D18" s="227">
        <v>1691</v>
      </c>
      <c r="E18" s="228">
        <v>0</v>
      </c>
      <c r="F18" s="227">
        <v>0</v>
      </c>
      <c r="G18" s="226">
        <f t="shared" si="2"/>
        <v>3676</v>
      </c>
      <c r="H18" s="230">
        <f t="shared" si="0"/>
        <v>0.007354677102465297</v>
      </c>
      <c r="I18" s="229">
        <v>1725</v>
      </c>
      <c r="J18" s="227">
        <v>1385</v>
      </c>
      <c r="K18" s="228">
        <v>6</v>
      </c>
      <c r="L18" s="227"/>
      <c r="M18" s="226">
        <f t="shared" si="3"/>
        <v>3116</v>
      </c>
      <c r="N18" s="232">
        <f t="shared" si="4"/>
        <v>0.17971758664955062</v>
      </c>
      <c r="O18" s="231">
        <v>11126</v>
      </c>
      <c r="P18" s="227">
        <v>7933</v>
      </c>
      <c r="Q18" s="228">
        <v>52</v>
      </c>
      <c r="R18" s="227">
        <v>5</v>
      </c>
      <c r="S18" s="226">
        <f t="shared" si="5"/>
        <v>19116</v>
      </c>
      <c r="T18" s="230">
        <f t="shared" si="1"/>
        <v>0.007197907049249709</v>
      </c>
      <c r="U18" s="229">
        <v>9323</v>
      </c>
      <c r="V18" s="227">
        <v>6416</v>
      </c>
      <c r="W18" s="228">
        <v>15</v>
      </c>
      <c r="X18" s="227">
        <v>7</v>
      </c>
      <c r="Y18" s="226">
        <f t="shared" si="6"/>
        <v>15761</v>
      </c>
      <c r="Z18" s="225">
        <f t="shared" si="7"/>
        <v>0.21286720385762314</v>
      </c>
    </row>
    <row r="19" spans="1:26" ht="18.75" customHeight="1">
      <c r="A19" s="233" t="s">
        <v>388</v>
      </c>
      <c r="B19" s="494" t="s">
        <v>389</v>
      </c>
      <c r="C19" s="231">
        <v>639</v>
      </c>
      <c r="D19" s="227">
        <v>578</v>
      </c>
      <c r="E19" s="228">
        <v>8</v>
      </c>
      <c r="F19" s="227">
        <v>0</v>
      </c>
      <c r="G19" s="226">
        <f t="shared" si="2"/>
        <v>1225</v>
      </c>
      <c r="H19" s="230">
        <f t="shared" si="0"/>
        <v>0.002450892124733403</v>
      </c>
      <c r="I19" s="229">
        <v>581</v>
      </c>
      <c r="J19" s="227">
        <v>560</v>
      </c>
      <c r="K19" s="228"/>
      <c r="L19" s="227"/>
      <c r="M19" s="226">
        <f t="shared" si="3"/>
        <v>1141</v>
      </c>
      <c r="N19" s="232">
        <f t="shared" si="4"/>
        <v>0.07361963190184051</v>
      </c>
      <c r="O19" s="231">
        <v>3631</v>
      </c>
      <c r="P19" s="227">
        <v>2971</v>
      </c>
      <c r="Q19" s="228">
        <v>19</v>
      </c>
      <c r="R19" s="227">
        <v>30</v>
      </c>
      <c r="S19" s="226">
        <f t="shared" si="5"/>
        <v>6651</v>
      </c>
      <c r="T19" s="230">
        <f t="shared" si="1"/>
        <v>0.0025043565486796305</v>
      </c>
      <c r="U19" s="229">
        <v>3589</v>
      </c>
      <c r="V19" s="227">
        <v>3214</v>
      </c>
      <c r="W19" s="228">
        <v>2</v>
      </c>
      <c r="X19" s="227">
        <v>25</v>
      </c>
      <c r="Y19" s="226">
        <f t="shared" si="6"/>
        <v>6830</v>
      </c>
      <c r="Z19" s="225">
        <f t="shared" si="7"/>
        <v>-0.02620790629575398</v>
      </c>
    </row>
    <row r="20" spans="1:26" ht="18.75" customHeight="1">
      <c r="A20" s="233" t="s">
        <v>411</v>
      </c>
      <c r="B20" s="494" t="s">
        <v>412</v>
      </c>
      <c r="C20" s="231">
        <v>675</v>
      </c>
      <c r="D20" s="227">
        <v>412</v>
      </c>
      <c r="E20" s="228">
        <v>0</v>
      </c>
      <c r="F20" s="227">
        <v>0</v>
      </c>
      <c r="G20" s="226">
        <f t="shared" si="2"/>
        <v>1087</v>
      </c>
      <c r="H20" s="230">
        <f t="shared" si="0"/>
        <v>0.002174791624151191</v>
      </c>
      <c r="I20" s="229">
        <v>597</v>
      </c>
      <c r="J20" s="227">
        <v>406</v>
      </c>
      <c r="K20" s="228"/>
      <c r="L20" s="227"/>
      <c r="M20" s="226">
        <f t="shared" si="3"/>
        <v>1003</v>
      </c>
      <c r="N20" s="232">
        <f t="shared" si="4"/>
        <v>0.08374875373878354</v>
      </c>
      <c r="O20" s="231">
        <v>3637</v>
      </c>
      <c r="P20" s="227">
        <v>1957</v>
      </c>
      <c r="Q20" s="228">
        <v>16</v>
      </c>
      <c r="R20" s="227"/>
      <c r="S20" s="226">
        <f t="shared" si="5"/>
        <v>5610</v>
      </c>
      <c r="T20" s="230">
        <f t="shared" si="1"/>
        <v>0.002112380129017099</v>
      </c>
      <c r="U20" s="229">
        <v>3766</v>
      </c>
      <c r="V20" s="227">
        <v>1900</v>
      </c>
      <c r="W20" s="228">
        <v>12</v>
      </c>
      <c r="X20" s="227">
        <v>10</v>
      </c>
      <c r="Y20" s="226">
        <f t="shared" si="6"/>
        <v>5688</v>
      </c>
      <c r="Z20" s="225">
        <f t="shared" si="7"/>
        <v>-0.01371308016877637</v>
      </c>
    </row>
    <row r="21" spans="1:26" ht="18.75" customHeight="1">
      <c r="A21" s="233" t="s">
        <v>392</v>
      </c>
      <c r="B21" s="494" t="s">
        <v>393</v>
      </c>
      <c r="C21" s="231">
        <v>659</v>
      </c>
      <c r="D21" s="227">
        <v>389</v>
      </c>
      <c r="E21" s="228">
        <v>0</v>
      </c>
      <c r="F21" s="227">
        <v>0</v>
      </c>
      <c r="G21" s="226">
        <f t="shared" si="2"/>
        <v>1048</v>
      </c>
      <c r="H21" s="230">
        <f t="shared" si="0"/>
        <v>0.00209676322181274</v>
      </c>
      <c r="I21" s="229">
        <v>426</v>
      </c>
      <c r="J21" s="227">
        <v>433</v>
      </c>
      <c r="K21" s="228"/>
      <c r="L21" s="227"/>
      <c r="M21" s="226">
        <f t="shared" si="3"/>
        <v>859</v>
      </c>
      <c r="N21" s="232">
        <f t="shared" si="4"/>
        <v>0.22002328288707806</v>
      </c>
      <c r="O21" s="231">
        <v>3045</v>
      </c>
      <c r="P21" s="227">
        <v>2091</v>
      </c>
      <c r="Q21" s="228">
        <v>71</v>
      </c>
      <c r="R21" s="227">
        <v>6</v>
      </c>
      <c r="S21" s="226">
        <f t="shared" si="5"/>
        <v>5213</v>
      </c>
      <c r="T21" s="230">
        <f t="shared" si="1"/>
        <v>0.0019628944050920035</v>
      </c>
      <c r="U21" s="229">
        <v>2928</v>
      </c>
      <c r="V21" s="227">
        <v>2489</v>
      </c>
      <c r="W21" s="228">
        <v>105</v>
      </c>
      <c r="X21" s="227">
        <v>2</v>
      </c>
      <c r="Y21" s="226">
        <f t="shared" si="6"/>
        <v>5524</v>
      </c>
      <c r="Z21" s="225">
        <f t="shared" si="7"/>
        <v>-0.05629978276611147</v>
      </c>
    </row>
    <row r="22" spans="1:26" ht="18.75" customHeight="1">
      <c r="A22" s="233" t="s">
        <v>398</v>
      </c>
      <c r="B22" s="494" t="s">
        <v>399</v>
      </c>
      <c r="C22" s="231">
        <v>374</v>
      </c>
      <c r="D22" s="227">
        <v>246</v>
      </c>
      <c r="E22" s="228">
        <v>0</v>
      </c>
      <c r="F22" s="227">
        <v>0</v>
      </c>
      <c r="G22" s="226">
        <f t="shared" si="2"/>
        <v>620</v>
      </c>
      <c r="H22" s="230">
        <f t="shared" si="0"/>
        <v>0.0012404515243548651</v>
      </c>
      <c r="I22" s="229">
        <v>226</v>
      </c>
      <c r="J22" s="227">
        <v>183</v>
      </c>
      <c r="K22" s="228"/>
      <c r="L22" s="227"/>
      <c r="M22" s="226">
        <f t="shared" si="3"/>
        <v>409</v>
      </c>
      <c r="N22" s="232">
        <f t="shared" si="4"/>
        <v>0.5158924205378974</v>
      </c>
      <c r="O22" s="231">
        <v>1727</v>
      </c>
      <c r="P22" s="227">
        <v>1149</v>
      </c>
      <c r="Q22" s="228">
        <v>7</v>
      </c>
      <c r="R22" s="227"/>
      <c r="S22" s="226">
        <f t="shared" si="5"/>
        <v>2883</v>
      </c>
      <c r="T22" s="230">
        <f t="shared" si="1"/>
        <v>0.001085560055607183</v>
      </c>
      <c r="U22" s="229">
        <v>1432</v>
      </c>
      <c r="V22" s="227">
        <v>1047</v>
      </c>
      <c r="W22" s="228">
        <v>15</v>
      </c>
      <c r="X22" s="227">
        <v>4</v>
      </c>
      <c r="Y22" s="226">
        <f t="shared" si="6"/>
        <v>2498</v>
      </c>
      <c r="Z22" s="225">
        <f t="shared" si="7"/>
        <v>0.15412329863891117</v>
      </c>
    </row>
    <row r="23" spans="1:26" ht="18.75" customHeight="1">
      <c r="A23" s="233" t="s">
        <v>431</v>
      </c>
      <c r="B23" s="494" t="s">
        <v>432</v>
      </c>
      <c r="C23" s="231">
        <v>250</v>
      </c>
      <c r="D23" s="227">
        <v>208</v>
      </c>
      <c r="E23" s="228">
        <v>0</v>
      </c>
      <c r="F23" s="227">
        <v>0</v>
      </c>
      <c r="G23" s="226">
        <f t="shared" si="2"/>
        <v>458</v>
      </c>
      <c r="H23" s="230">
        <f t="shared" si="0"/>
        <v>0.0009163335454105294</v>
      </c>
      <c r="I23" s="229">
        <v>23</v>
      </c>
      <c r="J23" s="227">
        <v>14</v>
      </c>
      <c r="K23" s="228">
        <v>155</v>
      </c>
      <c r="L23" s="227">
        <v>191</v>
      </c>
      <c r="M23" s="226">
        <f t="shared" si="3"/>
        <v>383</v>
      </c>
      <c r="N23" s="232">
        <f t="shared" si="4"/>
        <v>0.19582245430809397</v>
      </c>
      <c r="O23" s="231">
        <v>938</v>
      </c>
      <c r="P23" s="227">
        <v>874</v>
      </c>
      <c r="Q23" s="228">
        <v>234</v>
      </c>
      <c r="R23" s="227">
        <v>193</v>
      </c>
      <c r="S23" s="226">
        <f t="shared" si="5"/>
        <v>2239</v>
      </c>
      <c r="T23" s="230">
        <f t="shared" si="1"/>
        <v>0.0008430693598697478</v>
      </c>
      <c r="U23" s="229">
        <v>114</v>
      </c>
      <c r="V23" s="227">
        <v>59</v>
      </c>
      <c r="W23" s="228">
        <v>801</v>
      </c>
      <c r="X23" s="227">
        <v>814</v>
      </c>
      <c r="Y23" s="226">
        <f t="shared" si="6"/>
        <v>1788</v>
      </c>
      <c r="Z23" s="225">
        <f t="shared" si="7"/>
        <v>0.2522371364653244</v>
      </c>
    </row>
    <row r="24" spans="1:26" ht="18.75" customHeight="1">
      <c r="A24" s="233" t="s">
        <v>403</v>
      </c>
      <c r="B24" s="494" t="s">
        <v>404</v>
      </c>
      <c r="C24" s="231">
        <v>263</v>
      </c>
      <c r="D24" s="227">
        <v>153</v>
      </c>
      <c r="E24" s="228">
        <v>15</v>
      </c>
      <c r="F24" s="227">
        <v>0</v>
      </c>
      <c r="G24" s="226">
        <f t="shared" si="2"/>
        <v>431</v>
      </c>
      <c r="H24" s="230">
        <f t="shared" si="0"/>
        <v>0.0008623138822531402</v>
      </c>
      <c r="I24" s="229">
        <v>195</v>
      </c>
      <c r="J24" s="227">
        <v>117</v>
      </c>
      <c r="K24" s="228">
        <v>18</v>
      </c>
      <c r="L24" s="227"/>
      <c r="M24" s="226">
        <f t="shared" si="3"/>
        <v>330</v>
      </c>
      <c r="N24" s="232">
        <f t="shared" si="4"/>
        <v>0.30606060606060614</v>
      </c>
      <c r="O24" s="231">
        <v>1109</v>
      </c>
      <c r="P24" s="227">
        <v>732</v>
      </c>
      <c r="Q24" s="228">
        <v>20</v>
      </c>
      <c r="R24" s="227"/>
      <c r="S24" s="226">
        <f t="shared" si="5"/>
        <v>1861</v>
      </c>
      <c r="T24" s="230">
        <f t="shared" si="1"/>
        <v>0.000700737864545601</v>
      </c>
      <c r="U24" s="229">
        <v>808</v>
      </c>
      <c r="V24" s="227">
        <v>521</v>
      </c>
      <c r="W24" s="228">
        <v>20</v>
      </c>
      <c r="X24" s="227">
        <v>3</v>
      </c>
      <c r="Y24" s="226">
        <f t="shared" si="6"/>
        <v>1352</v>
      </c>
      <c r="Z24" s="225">
        <f t="shared" si="7"/>
        <v>0.37647928994082847</v>
      </c>
    </row>
    <row r="25" spans="1:26" ht="18.75" customHeight="1" thickBot="1">
      <c r="A25" s="224" t="s">
        <v>59</v>
      </c>
      <c r="B25" s="495"/>
      <c r="C25" s="222">
        <v>583</v>
      </c>
      <c r="D25" s="218">
        <v>488</v>
      </c>
      <c r="E25" s="219">
        <v>55</v>
      </c>
      <c r="F25" s="218">
        <v>34</v>
      </c>
      <c r="G25" s="217">
        <f t="shared" si="2"/>
        <v>1160</v>
      </c>
      <c r="H25" s="221">
        <f t="shared" si="0"/>
        <v>0.002320844787502651</v>
      </c>
      <c r="I25" s="220">
        <v>568</v>
      </c>
      <c r="J25" s="218">
        <v>491</v>
      </c>
      <c r="K25" s="219">
        <v>43</v>
      </c>
      <c r="L25" s="218">
        <v>42</v>
      </c>
      <c r="M25" s="217">
        <f t="shared" si="3"/>
        <v>1144</v>
      </c>
      <c r="N25" s="223">
        <f t="shared" si="4"/>
        <v>0.013986013986013957</v>
      </c>
      <c r="O25" s="222">
        <v>3132</v>
      </c>
      <c r="P25" s="218">
        <v>2061</v>
      </c>
      <c r="Q25" s="219">
        <v>149</v>
      </c>
      <c r="R25" s="218">
        <v>99</v>
      </c>
      <c r="S25" s="217">
        <f t="shared" si="5"/>
        <v>5441</v>
      </c>
      <c r="T25" s="221">
        <f t="shared" si="1"/>
        <v>0.0020487451483033937</v>
      </c>
      <c r="U25" s="220">
        <v>3165</v>
      </c>
      <c r="V25" s="218">
        <v>2463</v>
      </c>
      <c r="W25" s="219">
        <v>159</v>
      </c>
      <c r="X25" s="218">
        <v>97</v>
      </c>
      <c r="Y25" s="217">
        <f t="shared" si="6"/>
        <v>5884</v>
      </c>
      <c r="Z25" s="216">
        <f t="shared" si="7"/>
        <v>-0.07528891910265123</v>
      </c>
    </row>
    <row r="26" spans="1:2" ht="16.5" thickTop="1">
      <c r="A26" s="215" t="s">
        <v>44</v>
      </c>
      <c r="B26" s="215"/>
    </row>
    <row r="27" spans="1:2" ht="15.75">
      <c r="A27" s="215" t="s">
        <v>43</v>
      </c>
      <c r="B27" s="215"/>
    </row>
    <row r="28" spans="1:3" ht="14.25">
      <c r="A28" s="496" t="s">
        <v>132</v>
      </c>
      <c r="B28" s="497"/>
      <c r="C28" s="49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26:Z65536 N26:N65536 Z3 N3 N5:N8 Z5:Z8">
    <cfRule type="cellIs" priority="3" dxfId="68" operator="lessThan" stopIfTrue="1">
      <formula>0</formula>
    </cfRule>
  </conditionalFormatting>
  <conditionalFormatting sqref="N9:N25 Z9:Z25">
    <cfRule type="cellIs" priority="4" dxfId="68" operator="lessThan" stopIfTrue="1">
      <formula>0</formula>
    </cfRule>
    <cfRule type="cellIs" priority="5" dxfId="70" operator="greaterThanOrEqual" stopIfTrue="1">
      <formula>0</formula>
    </cfRule>
  </conditionalFormatting>
  <conditionalFormatting sqref="H6:H8">
    <cfRule type="cellIs" priority="2" dxfId="68" operator="lessThan" stopIfTrue="1">
      <formula>0</formula>
    </cfRule>
  </conditionalFormatting>
  <conditionalFormatting sqref="T6:T8">
    <cfRule type="cellIs" priority="1" dxfId="68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6384" width="11.421875" style="465" customWidth="1"/>
  </cols>
  <sheetData>
    <row r="1" spans="1:8" ht="13.5" thickBot="1">
      <c r="A1" s="464"/>
      <c r="B1" s="464"/>
      <c r="C1" s="464"/>
      <c r="D1" s="464"/>
      <c r="E1" s="464"/>
      <c r="F1" s="464"/>
      <c r="G1" s="464"/>
      <c r="H1" s="464"/>
    </row>
    <row r="2" spans="1:14" ht="31.5" thickBot="1" thickTop="1">
      <c r="A2" s="466" t="s">
        <v>155</v>
      </c>
      <c r="B2" s="467"/>
      <c r="M2" s="522" t="s">
        <v>28</v>
      </c>
      <c r="N2" s="523"/>
    </row>
    <row r="3" spans="1:2" ht="25.5" thickTop="1">
      <c r="A3" s="468" t="s">
        <v>39</v>
      </c>
      <c r="B3" s="469"/>
    </row>
    <row r="9" spans="1:14" ht="26.25">
      <c r="A9" s="501" t="s">
        <v>113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</row>
    <row r="10" spans="1:14" ht="15.75">
      <c r="A10" s="471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</row>
    <row r="11" spans="1:14" ht="24.75" customHeight="1">
      <c r="A11" s="499" t="s">
        <v>114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</row>
    <row r="12" ht="15">
      <c r="A12" s="499" t="s">
        <v>145</v>
      </c>
    </row>
    <row r="13" ht="15">
      <c r="A13" s="500"/>
    </row>
    <row r="14" ht="15">
      <c r="A14" s="499" t="s">
        <v>142</v>
      </c>
    </row>
    <row r="15" ht="15">
      <c r="A15" s="499" t="s">
        <v>143</v>
      </c>
    </row>
    <row r="16" ht="15">
      <c r="A16" s="499" t="s">
        <v>144</v>
      </c>
    </row>
    <row r="18" ht="15">
      <c r="A18" s="499" t="s">
        <v>483</v>
      </c>
    </row>
    <row r="20" ht="26.25">
      <c r="A20" s="501" t="s">
        <v>141</v>
      </c>
    </row>
    <row r="23" ht="22.5">
      <c r="A23" s="474" t="s">
        <v>115</v>
      </c>
    </row>
    <row r="25" ht="15.75">
      <c r="A25" s="472" t="s">
        <v>116</v>
      </c>
    </row>
    <row r="26" ht="15.75">
      <c r="A26" s="472"/>
    </row>
    <row r="27" ht="22.5">
      <c r="A27" s="474" t="s">
        <v>117</v>
      </c>
    </row>
    <row r="28" ht="15.75">
      <c r="A28" s="472" t="s">
        <v>118</v>
      </c>
    </row>
    <row r="29" ht="15.75">
      <c r="A29" s="472" t="s">
        <v>119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20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5.421875" style="214" customWidth="1"/>
    <col min="2" max="2" width="40.421875" style="214" bestFit="1" customWidth="1"/>
    <col min="3" max="3" width="9.8515625" style="214" customWidth="1"/>
    <col min="4" max="4" width="12.421875" style="214" bestFit="1" customWidth="1"/>
    <col min="5" max="5" width="8.57421875" style="214" bestFit="1" customWidth="1"/>
    <col min="6" max="6" width="10.57421875" style="214" bestFit="1" customWidth="1"/>
    <col min="7" max="7" width="9.00390625" style="214" customWidth="1"/>
    <col min="8" max="8" width="10.7109375" style="214" customWidth="1"/>
    <col min="9" max="9" width="9.57421875" style="214" customWidth="1"/>
    <col min="10" max="10" width="11.57421875" style="214" bestFit="1" customWidth="1"/>
    <col min="11" max="11" width="9.00390625" style="214" bestFit="1" customWidth="1"/>
    <col min="12" max="12" width="10.57421875" style="214" bestFit="1" customWidth="1"/>
    <col min="13" max="13" width="11.57421875" style="214" bestFit="1" customWidth="1"/>
    <col min="14" max="14" width="9.421875" style="214" customWidth="1"/>
    <col min="15" max="15" width="9.57421875" style="214" bestFit="1" customWidth="1"/>
    <col min="16" max="16" width="11.140625" style="214" customWidth="1"/>
    <col min="17" max="17" width="9.421875" style="214" customWidth="1"/>
    <col min="18" max="18" width="10.57421875" style="214" bestFit="1" customWidth="1"/>
    <col min="19" max="19" width="9.57421875" style="214" customWidth="1"/>
    <col min="20" max="20" width="10.140625" style="214" customWidth="1"/>
    <col min="21" max="21" width="9.421875" style="214" customWidth="1"/>
    <col min="22" max="22" width="10.421875" style="214" customWidth="1"/>
    <col min="23" max="23" width="9.421875" style="214" customWidth="1"/>
    <col min="24" max="24" width="10.28125" style="214" customWidth="1"/>
    <col min="25" max="25" width="10.7109375" style="214" customWidth="1"/>
    <col min="26" max="26" width="9.8515625" style="214" bestFit="1" customWidth="1"/>
    <col min="27" max="16384" width="8.00390625" style="214" customWidth="1"/>
  </cols>
  <sheetData>
    <row r="1" spans="25:26" ht="18.75" thickBot="1">
      <c r="Y1" s="589" t="s">
        <v>28</v>
      </c>
      <c r="Z1" s="590"/>
    </row>
    <row r="2" ht="5.25" customHeight="1" thickBot="1"/>
    <row r="3" spans="1:26" ht="24.75" customHeight="1" thickTop="1">
      <c r="A3" s="591" t="s">
        <v>136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3"/>
    </row>
    <row r="4" spans="1:26" ht="21" customHeight="1" thickBot="1">
      <c r="A4" s="605" t="s">
        <v>46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7"/>
    </row>
    <row r="5" spans="1:26" s="260" customFormat="1" ht="19.5" customHeight="1" thickBot="1" thickTop="1">
      <c r="A5" s="690" t="s">
        <v>130</v>
      </c>
      <c r="B5" s="690" t="s">
        <v>131</v>
      </c>
      <c r="C5" s="612" t="s">
        <v>37</v>
      </c>
      <c r="D5" s="613"/>
      <c r="E5" s="613"/>
      <c r="F5" s="613"/>
      <c r="G5" s="613"/>
      <c r="H5" s="613"/>
      <c r="I5" s="613"/>
      <c r="J5" s="613"/>
      <c r="K5" s="614"/>
      <c r="L5" s="614"/>
      <c r="M5" s="614"/>
      <c r="N5" s="615"/>
      <c r="O5" s="616" t="s">
        <v>36</v>
      </c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5"/>
    </row>
    <row r="6" spans="1:26" s="259" customFormat="1" ht="26.25" customHeight="1" thickBot="1">
      <c r="A6" s="691"/>
      <c r="B6" s="691"/>
      <c r="C6" s="601" t="s">
        <v>162</v>
      </c>
      <c r="D6" s="602"/>
      <c r="E6" s="602"/>
      <c r="F6" s="602"/>
      <c r="G6" s="603"/>
      <c r="H6" s="598" t="s">
        <v>35</v>
      </c>
      <c r="I6" s="601" t="s">
        <v>163</v>
      </c>
      <c r="J6" s="602"/>
      <c r="K6" s="602"/>
      <c r="L6" s="602"/>
      <c r="M6" s="603"/>
      <c r="N6" s="598" t="s">
        <v>34</v>
      </c>
      <c r="O6" s="608" t="s">
        <v>164</v>
      </c>
      <c r="P6" s="602"/>
      <c r="Q6" s="602"/>
      <c r="R6" s="602"/>
      <c r="S6" s="602"/>
      <c r="T6" s="598" t="s">
        <v>35</v>
      </c>
      <c r="U6" s="609" t="s">
        <v>165</v>
      </c>
      <c r="V6" s="610"/>
      <c r="W6" s="610"/>
      <c r="X6" s="610"/>
      <c r="Y6" s="611"/>
      <c r="Z6" s="598" t="s">
        <v>34</v>
      </c>
    </row>
    <row r="7" spans="1:26" s="254" customFormat="1" ht="26.25" customHeight="1">
      <c r="A7" s="692"/>
      <c r="B7" s="692"/>
      <c r="C7" s="581" t="s">
        <v>22</v>
      </c>
      <c r="D7" s="582"/>
      <c r="E7" s="583" t="s">
        <v>21</v>
      </c>
      <c r="F7" s="604"/>
      <c r="G7" s="585" t="s">
        <v>17</v>
      </c>
      <c r="H7" s="599"/>
      <c r="I7" s="581" t="s">
        <v>22</v>
      </c>
      <c r="J7" s="582"/>
      <c r="K7" s="583" t="s">
        <v>21</v>
      </c>
      <c r="L7" s="604"/>
      <c r="M7" s="585" t="s">
        <v>17</v>
      </c>
      <c r="N7" s="599"/>
      <c r="O7" s="582" t="s">
        <v>22</v>
      </c>
      <c r="P7" s="582"/>
      <c r="Q7" s="583" t="s">
        <v>21</v>
      </c>
      <c r="R7" s="604"/>
      <c r="S7" s="585" t="s">
        <v>17</v>
      </c>
      <c r="T7" s="599"/>
      <c r="U7" s="588" t="s">
        <v>22</v>
      </c>
      <c r="V7" s="584"/>
      <c r="W7" s="583" t="s">
        <v>21</v>
      </c>
      <c r="X7" s="604"/>
      <c r="Y7" s="585" t="s">
        <v>17</v>
      </c>
      <c r="Z7" s="599"/>
    </row>
    <row r="8" spans="1:26" s="254" customFormat="1" ht="19.5" customHeight="1" thickBot="1">
      <c r="A8" s="693"/>
      <c r="B8" s="693"/>
      <c r="C8" s="257" t="s">
        <v>32</v>
      </c>
      <c r="D8" s="255" t="s">
        <v>31</v>
      </c>
      <c r="E8" s="256" t="s">
        <v>32</v>
      </c>
      <c r="F8" s="498" t="s">
        <v>31</v>
      </c>
      <c r="G8" s="586"/>
      <c r="H8" s="600"/>
      <c r="I8" s="257" t="s">
        <v>32</v>
      </c>
      <c r="J8" s="255" t="s">
        <v>31</v>
      </c>
      <c r="K8" s="256" t="s">
        <v>32</v>
      </c>
      <c r="L8" s="498" t="s">
        <v>31</v>
      </c>
      <c r="M8" s="586"/>
      <c r="N8" s="600"/>
      <c r="O8" s="257" t="s">
        <v>32</v>
      </c>
      <c r="P8" s="255" t="s">
        <v>31</v>
      </c>
      <c r="Q8" s="256" t="s">
        <v>32</v>
      </c>
      <c r="R8" s="498" t="s">
        <v>31</v>
      </c>
      <c r="S8" s="586"/>
      <c r="T8" s="600"/>
      <c r="U8" s="257" t="s">
        <v>32</v>
      </c>
      <c r="V8" s="255" t="s">
        <v>31</v>
      </c>
      <c r="W8" s="256" t="s">
        <v>32</v>
      </c>
      <c r="X8" s="498" t="s">
        <v>31</v>
      </c>
      <c r="Y8" s="586"/>
      <c r="Z8" s="600"/>
    </row>
    <row r="9" spans="1:26" s="243" customFormat="1" ht="18" customHeight="1" thickBot="1" thickTop="1">
      <c r="A9" s="253" t="s">
        <v>24</v>
      </c>
      <c r="B9" s="492"/>
      <c r="C9" s="252">
        <f>SUM(C10:C17)</f>
        <v>27326.067999999996</v>
      </c>
      <c r="D9" s="246">
        <f>SUM(D10:D17)</f>
        <v>16748.22500000001</v>
      </c>
      <c r="E9" s="247">
        <f>SUM(E10:E17)</f>
        <v>2335.556</v>
      </c>
      <c r="F9" s="246">
        <f>SUM(F10:F17)</f>
        <v>1760.746</v>
      </c>
      <c r="G9" s="245">
        <f aca="true" t="shared" si="0" ref="G9:G17">SUM(C9:F9)</f>
        <v>48170.595</v>
      </c>
      <c r="H9" s="249">
        <f aca="true" t="shared" si="1" ref="H9:H17">G9/$G$9</f>
        <v>1</v>
      </c>
      <c r="I9" s="248">
        <f>SUM(I10:I17)</f>
        <v>25428.21999999999</v>
      </c>
      <c r="J9" s="246">
        <f>SUM(J10:J17)</f>
        <v>17002.244999999995</v>
      </c>
      <c r="K9" s="247">
        <f>SUM(K10:K17)</f>
        <v>2686.637</v>
      </c>
      <c r="L9" s="246">
        <f>SUM(L10:L17)</f>
        <v>1174.227</v>
      </c>
      <c r="M9" s="245">
        <f aca="true" t="shared" si="2" ref="M9:M17">SUM(I9:L9)</f>
        <v>46291.32899999998</v>
      </c>
      <c r="N9" s="251">
        <f aca="true" t="shared" si="3" ref="N9:N17">IF(ISERROR(G9/M9-1),"         /0",(G9/M9-1))</f>
        <v>0.0405965013447771</v>
      </c>
      <c r="O9" s="250">
        <f>SUM(O10:O17)</f>
        <v>127882.44200000005</v>
      </c>
      <c r="P9" s="246">
        <f>SUM(P10:P17)</f>
        <v>79325.853</v>
      </c>
      <c r="Q9" s="247">
        <f>SUM(Q10:Q17)</f>
        <v>20696.308999999997</v>
      </c>
      <c r="R9" s="246">
        <f>SUM(R10:R17)</f>
        <v>10720.069000000005</v>
      </c>
      <c r="S9" s="245">
        <f aca="true" t="shared" si="4" ref="S9:S17">SUM(O9:R9)</f>
        <v>238624.67300000007</v>
      </c>
      <c r="T9" s="249">
        <f aca="true" t="shared" si="5" ref="T9:T17">S9/$S$9</f>
        <v>1</v>
      </c>
      <c r="U9" s="248">
        <f>SUM(U10:U17)</f>
        <v>129898.941</v>
      </c>
      <c r="V9" s="246">
        <f>SUM(V10:V17)</f>
        <v>80010.73999999999</v>
      </c>
      <c r="W9" s="247">
        <f>SUM(W10:W17)</f>
        <v>14294.642999999998</v>
      </c>
      <c r="X9" s="246">
        <f>SUM(X10:X17)</f>
        <v>5652.374000000002</v>
      </c>
      <c r="Y9" s="245">
        <f aca="true" t="shared" si="6" ref="Y9:Y17">SUM(U9:X9)</f>
        <v>229856.698</v>
      </c>
      <c r="Z9" s="244">
        <f>IF(ISERROR(S9/Y9-1),"         /0",(S9/Y9-1))</f>
        <v>0.03814539700731312</v>
      </c>
    </row>
    <row r="10" spans="1:26" ht="18.75" customHeight="1" thickTop="1">
      <c r="A10" s="242" t="s">
        <v>376</v>
      </c>
      <c r="B10" s="493" t="s">
        <v>377</v>
      </c>
      <c r="C10" s="240">
        <v>22289.967999999993</v>
      </c>
      <c r="D10" s="236">
        <v>14221.089000000005</v>
      </c>
      <c r="E10" s="237">
        <v>2216.224</v>
      </c>
      <c r="F10" s="236">
        <v>1749.375</v>
      </c>
      <c r="G10" s="235">
        <f t="shared" si="0"/>
        <v>40476.656</v>
      </c>
      <c r="H10" s="239">
        <f t="shared" si="1"/>
        <v>0.8402772687362488</v>
      </c>
      <c r="I10" s="238">
        <v>21044.493999999988</v>
      </c>
      <c r="J10" s="236">
        <v>14048.024</v>
      </c>
      <c r="K10" s="237">
        <v>1665.9390000000003</v>
      </c>
      <c r="L10" s="236">
        <v>912.575</v>
      </c>
      <c r="M10" s="235">
        <f t="shared" si="2"/>
        <v>37671.031999999985</v>
      </c>
      <c r="N10" s="241">
        <f t="shared" si="3"/>
        <v>0.0744769615018781</v>
      </c>
      <c r="O10" s="240">
        <v>104646.89000000004</v>
      </c>
      <c r="P10" s="236">
        <v>67577.13099999998</v>
      </c>
      <c r="Q10" s="237">
        <v>16882.136</v>
      </c>
      <c r="R10" s="236">
        <v>10154.066000000004</v>
      </c>
      <c r="S10" s="235">
        <f t="shared" si="4"/>
        <v>199260.223</v>
      </c>
      <c r="T10" s="239">
        <f t="shared" si="5"/>
        <v>0.8350361280536985</v>
      </c>
      <c r="U10" s="238">
        <v>109201.62900000002</v>
      </c>
      <c r="V10" s="236">
        <v>66204.529</v>
      </c>
      <c r="W10" s="237">
        <v>9877.062</v>
      </c>
      <c r="X10" s="236">
        <v>4485.424000000001</v>
      </c>
      <c r="Y10" s="235">
        <f t="shared" si="6"/>
        <v>189768.644</v>
      </c>
      <c r="Z10" s="234">
        <f aca="true" t="shared" si="7" ref="Z10:Z17">IF(ISERROR(S10/Y10-1),"         /0",IF(S10/Y10&gt;5,"  *  ",(S10/Y10-1)))</f>
        <v>0.05001658229691519</v>
      </c>
    </row>
    <row r="11" spans="1:26" ht="18.75" customHeight="1">
      <c r="A11" s="233" t="s">
        <v>378</v>
      </c>
      <c r="B11" s="494" t="s">
        <v>379</v>
      </c>
      <c r="C11" s="231">
        <v>4725.795999999999</v>
      </c>
      <c r="D11" s="227">
        <v>1404.3059999999998</v>
      </c>
      <c r="E11" s="228">
        <v>106.67699999999999</v>
      </c>
      <c r="F11" s="227">
        <v>2.611</v>
      </c>
      <c r="G11" s="226">
        <f t="shared" si="0"/>
        <v>6239.3899999999985</v>
      </c>
      <c r="H11" s="230">
        <f t="shared" si="1"/>
        <v>0.12952694480938004</v>
      </c>
      <c r="I11" s="229">
        <v>3945.5609999999997</v>
      </c>
      <c r="J11" s="227">
        <v>1515.3709999999999</v>
      </c>
      <c r="K11" s="228">
        <v>1013.323</v>
      </c>
      <c r="L11" s="227">
        <v>124.478</v>
      </c>
      <c r="M11" s="226">
        <f t="shared" si="2"/>
        <v>6598.733</v>
      </c>
      <c r="N11" s="232">
        <f t="shared" si="3"/>
        <v>-0.05445636306242452</v>
      </c>
      <c r="O11" s="231">
        <v>21262.180000000008</v>
      </c>
      <c r="P11" s="227">
        <v>6047.5740000000005</v>
      </c>
      <c r="Q11" s="228">
        <v>3798.170999999999</v>
      </c>
      <c r="R11" s="227">
        <v>556.123</v>
      </c>
      <c r="S11" s="226">
        <f t="shared" si="4"/>
        <v>31664.048000000006</v>
      </c>
      <c r="T11" s="230">
        <f t="shared" si="5"/>
        <v>0.13269393982574465</v>
      </c>
      <c r="U11" s="229">
        <v>18787.879999999994</v>
      </c>
      <c r="V11" s="227">
        <v>6952.738000000001</v>
      </c>
      <c r="W11" s="228">
        <v>4343.306</v>
      </c>
      <c r="X11" s="227">
        <v>552.583</v>
      </c>
      <c r="Y11" s="226">
        <f t="shared" si="6"/>
        <v>30636.506999999994</v>
      </c>
      <c r="Z11" s="225">
        <f t="shared" si="7"/>
        <v>0.033539756996449066</v>
      </c>
    </row>
    <row r="12" spans="1:26" ht="18.75" customHeight="1">
      <c r="A12" s="233" t="s">
        <v>380</v>
      </c>
      <c r="B12" s="494" t="s">
        <v>381</v>
      </c>
      <c r="C12" s="231">
        <v>212.822</v>
      </c>
      <c r="D12" s="227">
        <v>625.947</v>
      </c>
      <c r="E12" s="228">
        <v>0.095</v>
      </c>
      <c r="F12" s="227">
        <v>0</v>
      </c>
      <c r="G12" s="226">
        <f t="shared" si="0"/>
        <v>838.864</v>
      </c>
      <c r="H12" s="230">
        <f t="shared" si="1"/>
        <v>0.017414441320477772</v>
      </c>
      <c r="I12" s="229">
        <v>299.948</v>
      </c>
      <c r="J12" s="227">
        <v>974.632</v>
      </c>
      <c r="K12" s="228">
        <v>0</v>
      </c>
      <c r="L12" s="227">
        <v>0</v>
      </c>
      <c r="M12" s="226">
        <f t="shared" si="2"/>
        <v>1274.58</v>
      </c>
      <c r="N12" s="232">
        <f t="shared" si="3"/>
        <v>-0.3418506488411869</v>
      </c>
      <c r="O12" s="231">
        <v>1455.2720000000002</v>
      </c>
      <c r="P12" s="227">
        <v>3256.5679999999993</v>
      </c>
      <c r="Q12" s="228">
        <v>0.14500000000000002</v>
      </c>
      <c r="R12" s="227">
        <v>0</v>
      </c>
      <c r="S12" s="226">
        <f t="shared" si="4"/>
        <v>4711.985</v>
      </c>
      <c r="T12" s="230">
        <f t="shared" si="5"/>
        <v>0.019746428316739898</v>
      </c>
      <c r="U12" s="229">
        <v>1359.8229999999994</v>
      </c>
      <c r="V12" s="227">
        <v>4463.159</v>
      </c>
      <c r="W12" s="228">
        <v>0.8</v>
      </c>
      <c r="X12" s="227">
        <v>0</v>
      </c>
      <c r="Y12" s="226">
        <f t="shared" si="6"/>
        <v>5823.781999999999</v>
      </c>
      <c r="Z12" s="225">
        <f t="shared" si="7"/>
        <v>-0.19090635604148642</v>
      </c>
    </row>
    <row r="13" spans="1:26" ht="18.75" customHeight="1">
      <c r="A13" s="233" t="s">
        <v>384</v>
      </c>
      <c r="B13" s="494" t="s">
        <v>385</v>
      </c>
      <c r="C13" s="231">
        <v>83.72200000000001</v>
      </c>
      <c r="D13" s="227">
        <v>464.88699999999994</v>
      </c>
      <c r="E13" s="228">
        <v>0</v>
      </c>
      <c r="F13" s="227">
        <v>0</v>
      </c>
      <c r="G13" s="226">
        <f>SUM(C13:F13)</f>
        <v>548.6089999999999</v>
      </c>
      <c r="H13" s="230">
        <f>G13/$G$9</f>
        <v>0.01138887738463683</v>
      </c>
      <c r="I13" s="229">
        <v>104.27199999999999</v>
      </c>
      <c r="J13" s="227">
        <v>447.421</v>
      </c>
      <c r="K13" s="228"/>
      <c r="L13" s="227">
        <v>129.749</v>
      </c>
      <c r="M13" s="226">
        <f>SUM(I13:L13)</f>
        <v>681.442</v>
      </c>
      <c r="N13" s="232">
        <f>IF(ISERROR(G13/M13-1),"         /0",(G13/M13-1))</f>
        <v>-0.1949292823160299</v>
      </c>
      <c r="O13" s="231">
        <v>438.3589999999999</v>
      </c>
      <c r="P13" s="227">
        <v>2245.7429999999995</v>
      </c>
      <c r="Q13" s="228">
        <v>0</v>
      </c>
      <c r="R13" s="227">
        <v>0</v>
      </c>
      <c r="S13" s="226">
        <f>SUM(O13:R13)</f>
        <v>2684.1019999999994</v>
      </c>
      <c r="T13" s="230">
        <f>S13/$S$9</f>
        <v>0.011248216566440298</v>
      </c>
      <c r="U13" s="229">
        <v>426.2429999999999</v>
      </c>
      <c r="V13" s="227">
        <v>2185.0650000000005</v>
      </c>
      <c r="W13" s="228">
        <v>0</v>
      </c>
      <c r="X13" s="227">
        <v>536.667</v>
      </c>
      <c r="Y13" s="226">
        <f>SUM(U13:X13)</f>
        <v>3147.9750000000004</v>
      </c>
      <c r="Z13" s="225">
        <f>IF(ISERROR(S13/Y13-1),"         /0",IF(S13/Y13&gt;5,"  *  ",(S13/Y13-1)))</f>
        <v>-0.14735599869757576</v>
      </c>
    </row>
    <row r="14" spans="1:26" ht="18.75" customHeight="1">
      <c r="A14" s="233" t="s">
        <v>481</v>
      </c>
      <c r="B14" s="494" t="s">
        <v>482</v>
      </c>
      <c r="C14" s="231">
        <v>0</v>
      </c>
      <c r="D14" s="227">
        <v>17.578</v>
      </c>
      <c r="E14" s="228">
        <v>0</v>
      </c>
      <c r="F14" s="227">
        <v>0</v>
      </c>
      <c r="G14" s="226">
        <f t="shared" si="0"/>
        <v>17.578</v>
      </c>
      <c r="H14" s="230">
        <f t="shared" si="1"/>
        <v>0.00036491141535619393</v>
      </c>
      <c r="I14" s="229"/>
      <c r="J14" s="227"/>
      <c r="K14" s="228"/>
      <c r="L14" s="227"/>
      <c r="M14" s="226">
        <f t="shared" si="2"/>
        <v>0</v>
      </c>
      <c r="N14" s="232" t="str">
        <f t="shared" si="3"/>
        <v>         /0</v>
      </c>
      <c r="O14" s="231"/>
      <c r="P14" s="227">
        <v>44.596000000000004</v>
      </c>
      <c r="Q14" s="228"/>
      <c r="R14" s="227"/>
      <c r="S14" s="226">
        <f t="shared" si="4"/>
        <v>44.596000000000004</v>
      </c>
      <c r="T14" s="230">
        <f t="shared" si="5"/>
        <v>0.00018688763169096093</v>
      </c>
      <c r="U14" s="229"/>
      <c r="V14" s="227"/>
      <c r="W14" s="228"/>
      <c r="X14" s="227"/>
      <c r="Y14" s="226">
        <f t="shared" si="6"/>
        <v>0</v>
      </c>
      <c r="Z14" s="225" t="str">
        <f t="shared" si="7"/>
        <v>         /0</v>
      </c>
    </row>
    <row r="15" spans="1:26" ht="18.75" customHeight="1">
      <c r="A15" s="233" t="s">
        <v>394</v>
      </c>
      <c r="B15" s="494" t="s">
        <v>395</v>
      </c>
      <c r="C15" s="231">
        <v>0</v>
      </c>
      <c r="D15" s="227">
        <v>8.857</v>
      </c>
      <c r="E15" s="228">
        <v>0</v>
      </c>
      <c r="F15" s="227">
        <v>0</v>
      </c>
      <c r="G15" s="226">
        <f t="shared" si="0"/>
        <v>8.857</v>
      </c>
      <c r="H15" s="230">
        <f t="shared" si="1"/>
        <v>0.00018386735725394297</v>
      </c>
      <c r="I15" s="229">
        <v>0</v>
      </c>
      <c r="J15" s="227">
        <v>0</v>
      </c>
      <c r="K15" s="228">
        <v>0</v>
      </c>
      <c r="L15" s="227">
        <v>0</v>
      </c>
      <c r="M15" s="226">
        <f t="shared" si="2"/>
        <v>0</v>
      </c>
      <c r="N15" s="232" t="str">
        <f t="shared" si="3"/>
        <v>         /0</v>
      </c>
      <c r="O15" s="231">
        <v>0</v>
      </c>
      <c r="P15" s="227">
        <v>82.39500000000001</v>
      </c>
      <c r="Q15" s="228">
        <v>0</v>
      </c>
      <c r="R15" s="227">
        <v>0</v>
      </c>
      <c r="S15" s="226">
        <f t="shared" si="4"/>
        <v>82.39500000000001</v>
      </c>
      <c r="T15" s="230">
        <f t="shared" si="5"/>
        <v>0.0003452912013000432</v>
      </c>
      <c r="U15" s="229">
        <v>0</v>
      </c>
      <c r="V15" s="227">
        <v>0</v>
      </c>
      <c r="W15" s="228">
        <v>0</v>
      </c>
      <c r="X15" s="227">
        <v>0.5</v>
      </c>
      <c r="Y15" s="226">
        <f t="shared" si="6"/>
        <v>0.5</v>
      </c>
      <c r="Z15" s="225" t="str">
        <f t="shared" si="7"/>
        <v>  *  </v>
      </c>
    </row>
    <row r="16" spans="1:26" ht="18.75" customHeight="1">
      <c r="A16" s="233" t="s">
        <v>382</v>
      </c>
      <c r="B16" s="494" t="s">
        <v>383</v>
      </c>
      <c r="C16" s="231">
        <v>2.7359999999999998</v>
      </c>
      <c r="D16" s="227">
        <v>4.399</v>
      </c>
      <c r="E16" s="228">
        <v>0.045</v>
      </c>
      <c r="F16" s="227">
        <v>0.4</v>
      </c>
      <c r="G16" s="226">
        <f t="shared" si="0"/>
        <v>7.58</v>
      </c>
      <c r="H16" s="230">
        <f t="shared" si="1"/>
        <v>0.00015735740860165835</v>
      </c>
      <c r="I16" s="229">
        <v>13.848</v>
      </c>
      <c r="J16" s="227">
        <v>2.443</v>
      </c>
      <c r="K16" s="228">
        <v>0</v>
      </c>
      <c r="L16" s="227">
        <v>0</v>
      </c>
      <c r="M16" s="226">
        <f t="shared" si="2"/>
        <v>16.291</v>
      </c>
      <c r="N16" s="232">
        <f t="shared" si="3"/>
        <v>-0.5347124178994537</v>
      </c>
      <c r="O16" s="231">
        <v>20.596</v>
      </c>
      <c r="P16" s="227">
        <v>27.08</v>
      </c>
      <c r="Q16" s="228">
        <v>0.065</v>
      </c>
      <c r="R16" s="227">
        <v>0.51</v>
      </c>
      <c r="S16" s="226">
        <f t="shared" si="4"/>
        <v>48.251</v>
      </c>
      <c r="T16" s="230">
        <f t="shared" si="5"/>
        <v>0.00020220457253387197</v>
      </c>
      <c r="U16" s="229">
        <v>46.46999999999999</v>
      </c>
      <c r="V16" s="227">
        <v>13.572</v>
      </c>
      <c r="W16" s="228">
        <v>3.9</v>
      </c>
      <c r="X16" s="227">
        <v>0.02</v>
      </c>
      <c r="Y16" s="226">
        <f t="shared" si="6"/>
        <v>63.96199999999999</v>
      </c>
      <c r="Z16" s="225">
        <f t="shared" si="7"/>
        <v>-0.24563021794190287</v>
      </c>
    </row>
    <row r="17" spans="1:26" ht="18.75" customHeight="1" thickBot="1">
      <c r="A17" s="224" t="s">
        <v>59</v>
      </c>
      <c r="B17" s="495"/>
      <c r="C17" s="222">
        <v>11.024000000000001</v>
      </c>
      <c r="D17" s="218">
        <v>1.162</v>
      </c>
      <c r="E17" s="219">
        <v>12.515</v>
      </c>
      <c r="F17" s="218">
        <v>8.360000000000001</v>
      </c>
      <c r="G17" s="217">
        <f t="shared" si="0"/>
        <v>33.061</v>
      </c>
      <c r="H17" s="221">
        <f t="shared" si="1"/>
        <v>0.0006863315680447792</v>
      </c>
      <c r="I17" s="220">
        <v>20.097</v>
      </c>
      <c r="J17" s="218">
        <v>14.354000000000001</v>
      </c>
      <c r="K17" s="219">
        <v>7.375</v>
      </c>
      <c r="L17" s="218">
        <v>7.425</v>
      </c>
      <c r="M17" s="217">
        <f t="shared" si="2"/>
        <v>49.251</v>
      </c>
      <c r="N17" s="223">
        <f t="shared" si="3"/>
        <v>-0.32872428986213476</v>
      </c>
      <c r="O17" s="222">
        <v>59.144999999999996</v>
      </c>
      <c r="P17" s="218">
        <v>44.766000000000005</v>
      </c>
      <c r="Q17" s="219">
        <v>15.792</v>
      </c>
      <c r="R17" s="218">
        <v>9.37</v>
      </c>
      <c r="S17" s="217">
        <f t="shared" si="4"/>
        <v>129.073</v>
      </c>
      <c r="T17" s="221">
        <f t="shared" si="5"/>
        <v>0.0005409038318514531</v>
      </c>
      <c r="U17" s="220">
        <v>76.896</v>
      </c>
      <c r="V17" s="218">
        <v>191.677</v>
      </c>
      <c r="W17" s="219">
        <v>69.575</v>
      </c>
      <c r="X17" s="218">
        <v>77.18</v>
      </c>
      <c r="Y17" s="217">
        <f t="shared" si="6"/>
        <v>415.328</v>
      </c>
      <c r="Z17" s="216">
        <f t="shared" si="7"/>
        <v>-0.6892263464057323</v>
      </c>
    </row>
    <row r="18" spans="1:2" ht="16.5" thickTop="1">
      <c r="A18" s="215" t="s">
        <v>44</v>
      </c>
      <c r="B18" s="215"/>
    </row>
    <row r="19" spans="1:2" ht="15.75">
      <c r="A19" s="215" t="s">
        <v>43</v>
      </c>
      <c r="B19" s="215"/>
    </row>
    <row r="20" spans="1:3" ht="14.25">
      <c r="A20" s="496" t="s">
        <v>134</v>
      </c>
      <c r="B20" s="497"/>
      <c r="C20" s="49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8:Z65536 N18:N65536 Z3 N3 N5:N8 Z5:Z8">
    <cfRule type="cellIs" priority="3" dxfId="68" operator="lessThan" stopIfTrue="1">
      <formula>0</formula>
    </cfRule>
  </conditionalFormatting>
  <conditionalFormatting sqref="N9:N17 Z9:Z17">
    <cfRule type="cellIs" priority="4" dxfId="68" operator="lessThan" stopIfTrue="1">
      <formula>0</formula>
    </cfRule>
    <cfRule type="cellIs" priority="5" dxfId="70" operator="greaterThanOrEqual" stopIfTrue="1">
      <formula>0</formula>
    </cfRule>
  </conditionalFormatting>
  <conditionalFormatting sqref="H6:H8">
    <cfRule type="cellIs" priority="2" dxfId="68" operator="lessThan" stopIfTrue="1">
      <formula>0</formula>
    </cfRule>
  </conditionalFormatting>
  <conditionalFormatting sqref="T6:T8">
    <cfRule type="cellIs" priority="1" dxfId="68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1">
      <selection activeCell="L31" sqref="L31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4" width="12.0039062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31" t="s">
        <v>28</v>
      </c>
      <c r="O1" s="531"/>
    </row>
    <row r="2" ht="5.25" customHeight="1"/>
    <row r="3" ht="4.5" customHeight="1" thickBot="1"/>
    <row r="4" spans="1:15" ht="13.5" customHeight="1" thickTop="1">
      <c r="A4" s="537" t="s">
        <v>27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9"/>
    </row>
    <row r="5" spans="1:15" ht="12.7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2"/>
    </row>
    <row r="6" spans="1:15" ht="5.25" customHeight="1" thickBot="1">
      <c r="A6" s="131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9"/>
    </row>
    <row r="7" spans="1:15" ht="16.5" customHeight="1" thickTop="1">
      <c r="A7" s="128"/>
      <c r="B7" s="127"/>
      <c r="C7" s="528" t="s">
        <v>26</v>
      </c>
      <c r="D7" s="529"/>
      <c r="E7" s="530"/>
      <c r="F7" s="524" t="s">
        <v>25</v>
      </c>
      <c r="G7" s="525"/>
      <c r="H7" s="525"/>
      <c r="I7" s="525"/>
      <c r="J7" s="525"/>
      <c r="K7" s="525"/>
      <c r="L7" s="525"/>
      <c r="M7" s="525"/>
      <c r="N7" s="525"/>
      <c r="O7" s="532" t="s">
        <v>24</v>
      </c>
    </row>
    <row r="8" spans="1:15" ht="3.75" customHeight="1" thickBot="1">
      <c r="A8" s="126"/>
      <c r="B8" s="125"/>
      <c r="C8" s="124"/>
      <c r="D8" s="123"/>
      <c r="E8" s="122"/>
      <c r="F8" s="526"/>
      <c r="G8" s="527"/>
      <c r="H8" s="527"/>
      <c r="I8" s="527"/>
      <c r="J8" s="527"/>
      <c r="K8" s="527"/>
      <c r="L8" s="527"/>
      <c r="M8" s="527"/>
      <c r="N8" s="527"/>
      <c r="O8" s="533"/>
    </row>
    <row r="9" spans="1:15" ht="21.75" customHeight="1" thickBot="1" thickTop="1">
      <c r="A9" s="547" t="s">
        <v>23</v>
      </c>
      <c r="B9" s="548"/>
      <c r="C9" s="549" t="s">
        <v>22</v>
      </c>
      <c r="D9" s="551" t="s">
        <v>21</v>
      </c>
      <c r="E9" s="535" t="s">
        <v>17</v>
      </c>
      <c r="F9" s="528" t="s">
        <v>22</v>
      </c>
      <c r="G9" s="529"/>
      <c r="H9" s="529"/>
      <c r="I9" s="528" t="s">
        <v>21</v>
      </c>
      <c r="J9" s="529"/>
      <c r="K9" s="530"/>
      <c r="L9" s="176" t="s">
        <v>20</v>
      </c>
      <c r="M9" s="121"/>
      <c r="N9" s="175"/>
      <c r="O9" s="533"/>
    </row>
    <row r="10" spans="1:15" s="114" customFormat="1" ht="18.75" customHeight="1" thickBot="1">
      <c r="A10" s="120"/>
      <c r="B10" s="119"/>
      <c r="C10" s="550"/>
      <c r="D10" s="552"/>
      <c r="E10" s="536"/>
      <c r="F10" s="117" t="s">
        <v>19</v>
      </c>
      <c r="G10" s="116" t="s">
        <v>18</v>
      </c>
      <c r="H10" s="115" t="s">
        <v>17</v>
      </c>
      <c r="I10" s="117" t="s">
        <v>19</v>
      </c>
      <c r="J10" s="116" t="s">
        <v>18</v>
      </c>
      <c r="K10" s="118" t="s">
        <v>17</v>
      </c>
      <c r="L10" s="117" t="s">
        <v>19</v>
      </c>
      <c r="M10" s="116" t="s">
        <v>18</v>
      </c>
      <c r="N10" s="118" t="s">
        <v>17</v>
      </c>
      <c r="O10" s="534"/>
    </row>
    <row r="11" spans="1:15" ht="18.75" customHeight="1" thickTop="1">
      <c r="A11" s="543">
        <v>2010</v>
      </c>
      <c r="B11" s="90" t="s">
        <v>7</v>
      </c>
      <c r="C11" s="111">
        <v>1024970</v>
      </c>
      <c r="D11" s="113">
        <v>59996</v>
      </c>
      <c r="E11" s="112">
        <f aca="true" t="shared" si="0" ref="E11:E28">D11+C11</f>
        <v>1084966</v>
      </c>
      <c r="F11" s="111">
        <v>284288</v>
      </c>
      <c r="G11" s="110">
        <v>261693</v>
      </c>
      <c r="H11" s="105">
        <f aca="true" t="shared" si="1" ref="H11:H22">G11+F11</f>
        <v>545981</v>
      </c>
      <c r="I11" s="109">
        <v>5363</v>
      </c>
      <c r="J11" s="108">
        <v>6030</v>
      </c>
      <c r="K11" s="107">
        <f aca="true" t="shared" si="2" ref="K11:K22">J11+I11</f>
        <v>11393</v>
      </c>
      <c r="L11" s="476">
        <f aca="true" t="shared" si="3" ref="L11:L26">I11+F11</f>
        <v>289651</v>
      </c>
      <c r="M11" s="106">
        <f aca="true" t="shared" si="4" ref="M11:M26">J11+G11</f>
        <v>267723</v>
      </c>
      <c r="N11" s="107">
        <f aca="true" t="shared" si="5" ref="N11:N26">K11+H11</f>
        <v>557374</v>
      </c>
      <c r="O11" s="104">
        <f aca="true" t="shared" si="6" ref="O11:O26">N11+E11</f>
        <v>1642340</v>
      </c>
    </row>
    <row r="12" spans="1:15" ht="18.75" customHeight="1">
      <c r="A12" s="544"/>
      <c r="B12" s="90" t="s">
        <v>6</v>
      </c>
      <c r="C12" s="65">
        <v>928323</v>
      </c>
      <c r="D12" s="89">
        <v>40312</v>
      </c>
      <c r="E12" s="88">
        <f t="shared" si="0"/>
        <v>968635</v>
      </c>
      <c r="F12" s="65">
        <v>202715</v>
      </c>
      <c r="G12" s="63">
        <v>188295</v>
      </c>
      <c r="H12" s="82">
        <f t="shared" si="1"/>
        <v>391010</v>
      </c>
      <c r="I12" s="86">
        <v>1385</v>
      </c>
      <c r="J12" s="85">
        <v>1448</v>
      </c>
      <c r="K12" s="84">
        <f t="shared" si="2"/>
        <v>2833</v>
      </c>
      <c r="L12" s="475">
        <f t="shared" si="3"/>
        <v>204100</v>
      </c>
      <c r="M12" s="83">
        <f t="shared" si="4"/>
        <v>189743</v>
      </c>
      <c r="N12" s="84">
        <f t="shared" si="5"/>
        <v>393843</v>
      </c>
      <c r="O12" s="81">
        <f t="shared" si="6"/>
        <v>1362478</v>
      </c>
    </row>
    <row r="13" spans="1:15" ht="18.75" customHeight="1">
      <c r="A13" s="544"/>
      <c r="B13" s="90" t="s">
        <v>5</v>
      </c>
      <c r="C13" s="65">
        <v>1076945</v>
      </c>
      <c r="D13" s="89">
        <v>52833</v>
      </c>
      <c r="E13" s="88">
        <f t="shared" si="0"/>
        <v>1129778</v>
      </c>
      <c r="F13" s="65">
        <v>250371</v>
      </c>
      <c r="G13" s="63">
        <v>216855</v>
      </c>
      <c r="H13" s="82">
        <f t="shared" si="1"/>
        <v>467226</v>
      </c>
      <c r="I13" s="475">
        <v>2662</v>
      </c>
      <c r="J13" s="85">
        <v>1983</v>
      </c>
      <c r="K13" s="84">
        <f t="shared" si="2"/>
        <v>4645</v>
      </c>
      <c r="L13" s="475">
        <f t="shared" si="3"/>
        <v>253033</v>
      </c>
      <c r="M13" s="83">
        <f t="shared" si="4"/>
        <v>218838</v>
      </c>
      <c r="N13" s="84">
        <f t="shared" si="5"/>
        <v>471871</v>
      </c>
      <c r="O13" s="81">
        <f t="shared" si="6"/>
        <v>1601649</v>
      </c>
    </row>
    <row r="14" spans="1:15" ht="18.75" customHeight="1">
      <c r="A14" s="544"/>
      <c r="B14" s="90" t="s">
        <v>16</v>
      </c>
      <c r="C14" s="65">
        <v>1009177</v>
      </c>
      <c r="D14" s="89">
        <v>51555</v>
      </c>
      <c r="E14" s="88">
        <f t="shared" si="0"/>
        <v>1060732</v>
      </c>
      <c r="F14" s="65">
        <v>215471</v>
      </c>
      <c r="G14" s="63">
        <v>215500</v>
      </c>
      <c r="H14" s="82">
        <f t="shared" si="1"/>
        <v>430971</v>
      </c>
      <c r="I14" s="86">
        <v>3092</v>
      </c>
      <c r="J14" s="85">
        <v>3675</v>
      </c>
      <c r="K14" s="84">
        <f t="shared" si="2"/>
        <v>6767</v>
      </c>
      <c r="L14" s="475">
        <f t="shared" si="3"/>
        <v>218563</v>
      </c>
      <c r="M14" s="83">
        <f t="shared" si="4"/>
        <v>219175</v>
      </c>
      <c r="N14" s="84">
        <f t="shared" si="5"/>
        <v>437738</v>
      </c>
      <c r="O14" s="81">
        <f t="shared" si="6"/>
        <v>1498470</v>
      </c>
    </row>
    <row r="15" spans="1:15" s="515" customFormat="1" ht="18.75" customHeight="1">
      <c r="A15" s="544"/>
      <c r="B15" s="79" t="s">
        <v>15</v>
      </c>
      <c r="C15" s="78">
        <v>1057219</v>
      </c>
      <c r="D15" s="77">
        <v>49821</v>
      </c>
      <c r="E15" s="76">
        <f t="shared" si="0"/>
        <v>1107040</v>
      </c>
      <c r="F15" s="78">
        <v>226400</v>
      </c>
      <c r="G15" s="74">
        <v>221447</v>
      </c>
      <c r="H15" s="69">
        <f t="shared" si="1"/>
        <v>447847</v>
      </c>
      <c r="I15" s="73">
        <v>2391</v>
      </c>
      <c r="J15" s="72">
        <v>2263</v>
      </c>
      <c r="K15" s="71">
        <f t="shared" si="2"/>
        <v>4654</v>
      </c>
      <c r="L15" s="103">
        <f t="shared" si="3"/>
        <v>228791</v>
      </c>
      <c r="M15" s="70">
        <f t="shared" si="4"/>
        <v>223710</v>
      </c>
      <c r="N15" s="71">
        <f t="shared" si="5"/>
        <v>452501</v>
      </c>
      <c r="O15" s="68">
        <f t="shared" si="6"/>
        <v>1559541</v>
      </c>
    </row>
    <row r="16" spans="1:15" s="101" customFormat="1" ht="18.75" customHeight="1">
      <c r="A16" s="544"/>
      <c r="B16" s="90" t="s">
        <v>14</v>
      </c>
      <c r="C16" s="65">
        <v>1123329</v>
      </c>
      <c r="D16" s="89">
        <v>56554</v>
      </c>
      <c r="E16" s="88">
        <f t="shared" si="0"/>
        <v>1179883</v>
      </c>
      <c r="F16" s="65">
        <v>265899</v>
      </c>
      <c r="G16" s="63">
        <v>257366</v>
      </c>
      <c r="H16" s="82">
        <f t="shared" si="1"/>
        <v>523265</v>
      </c>
      <c r="I16" s="86">
        <v>3221</v>
      </c>
      <c r="J16" s="85">
        <v>3176</v>
      </c>
      <c r="K16" s="84">
        <f t="shared" si="2"/>
        <v>6397</v>
      </c>
      <c r="L16" s="475">
        <f t="shared" si="3"/>
        <v>269120</v>
      </c>
      <c r="M16" s="83">
        <f t="shared" si="4"/>
        <v>260542</v>
      </c>
      <c r="N16" s="84">
        <f t="shared" si="5"/>
        <v>529662</v>
      </c>
      <c r="O16" s="81">
        <f t="shared" si="6"/>
        <v>1709545</v>
      </c>
    </row>
    <row r="17" spans="1:15" s="100" customFormat="1" ht="18.75" customHeight="1">
      <c r="A17" s="544"/>
      <c r="B17" s="90" t="s">
        <v>13</v>
      </c>
      <c r="C17" s="65">
        <v>1223306</v>
      </c>
      <c r="D17" s="89">
        <v>75449</v>
      </c>
      <c r="E17" s="88">
        <f t="shared" si="0"/>
        <v>1298755</v>
      </c>
      <c r="F17" s="65">
        <v>288296</v>
      </c>
      <c r="G17" s="63">
        <v>323100</v>
      </c>
      <c r="H17" s="82">
        <f t="shared" si="1"/>
        <v>611396</v>
      </c>
      <c r="I17" s="86">
        <v>4386</v>
      </c>
      <c r="J17" s="85">
        <v>5114</v>
      </c>
      <c r="K17" s="84">
        <f t="shared" si="2"/>
        <v>9500</v>
      </c>
      <c r="L17" s="475">
        <f t="shared" si="3"/>
        <v>292682</v>
      </c>
      <c r="M17" s="83">
        <f t="shared" si="4"/>
        <v>328214</v>
      </c>
      <c r="N17" s="84">
        <f t="shared" si="5"/>
        <v>620896</v>
      </c>
      <c r="O17" s="81">
        <f t="shared" si="6"/>
        <v>1919651</v>
      </c>
    </row>
    <row r="18" spans="1:15" s="99" customFormat="1" ht="18.75" customHeight="1">
      <c r="A18" s="544"/>
      <c r="B18" s="90" t="s">
        <v>12</v>
      </c>
      <c r="C18" s="65">
        <v>1181152</v>
      </c>
      <c r="D18" s="89">
        <v>47824</v>
      </c>
      <c r="E18" s="88">
        <f t="shared" si="0"/>
        <v>1228976</v>
      </c>
      <c r="F18" s="65">
        <v>310033</v>
      </c>
      <c r="G18" s="63">
        <v>280914</v>
      </c>
      <c r="H18" s="82">
        <f t="shared" si="1"/>
        <v>590947</v>
      </c>
      <c r="I18" s="86">
        <v>3790</v>
      </c>
      <c r="J18" s="85">
        <v>4198</v>
      </c>
      <c r="K18" s="84">
        <f t="shared" si="2"/>
        <v>7988</v>
      </c>
      <c r="L18" s="475">
        <f t="shared" si="3"/>
        <v>313823</v>
      </c>
      <c r="M18" s="83">
        <f t="shared" si="4"/>
        <v>285112</v>
      </c>
      <c r="N18" s="84">
        <f t="shared" si="5"/>
        <v>598935</v>
      </c>
      <c r="O18" s="81">
        <f t="shared" si="6"/>
        <v>1827911</v>
      </c>
    </row>
    <row r="19" spans="1:15" ht="18.75" customHeight="1">
      <c r="A19" s="544"/>
      <c r="B19" s="90" t="s">
        <v>11</v>
      </c>
      <c r="C19" s="65">
        <v>1096850</v>
      </c>
      <c r="D19" s="89">
        <v>48932</v>
      </c>
      <c r="E19" s="88">
        <f t="shared" si="0"/>
        <v>1145782</v>
      </c>
      <c r="F19" s="65">
        <v>255954</v>
      </c>
      <c r="G19" s="63">
        <v>225061</v>
      </c>
      <c r="H19" s="82">
        <f t="shared" si="1"/>
        <v>481015</v>
      </c>
      <c r="I19" s="86">
        <v>1870</v>
      </c>
      <c r="J19" s="85">
        <v>1747</v>
      </c>
      <c r="K19" s="84">
        <f t="shared" si="2"/>
        <v>3617</v>
      </c>
      <c r="L19" s="475">
        <f t="shared" si="3"/>
        <v>257824</v>
      </c>
      <c r="M19" s="83">
        <f t="shared" si="4"/>
        <v>226808</v>
      </c>
      <c r="N19" s="84">
        <f t="shared" si="5"/>
        <v>484632</v>
      </c>
      <c r="O19" s="81">
        <f t="shared" si="6"/>
        <v>1630414</v>
      </c>
    </row>
    <row r="20" spans="1:15" s="98" customFormat="1" ht="18.75" customHeight="1">
      <c r="A20" s="545"/>
      <c r="B20" s="90" t="s">
        <v>10</v>
      </c>
      <c r="C20" s="65">
        <v>1206244</v>
      </c>
      <c r="D20" s="89">
        <v>63332</v>
      </c>
      <c r="E20" s="88">
        <f t="shared" si="0"/>
        <v>1269576</v>
      </c>
      <c r="F20" s="65">
        <v>266448</v>
      </c>
      <c r="G20" s="63">
        <v>269287</v>
      </c>
      <c r="H20" s="82">
        <f t="shared" si="1"/>
        <v>535735</v>
      </c>
      <c r="I20" s="86">
        <v>2722</v>
      </c>
      <c r="J20" s="85">
        <v>2360</v>
      </c>
      <c r="K20" s="84">
        <f t="shared" si="2"/>
        <v>5082</v>
      </c>
      <c r="L20" s="475">
        <f t="shared" si="3"/>
        <v>269170</v>
      </c>
      <c r="M20" s="83">
        <f t="shared" si="4"/>
        <v>271647</v>
      </c>
      <c r="N20" s="84">
        <f t="shared" si="5"/>
        <v>540817</v>
      </c>
      <c r="O20" s="81">
        <f t="shared" si="6"/>
        <v>1810393</v>
      </c>
    </row>
    <row r="21" spans="1:15" ht="18.75" customHeight="1">
      <c r="A21" s="544"/>
      <c r="B21" s="97" t="s">
        <v>9</v>
      </c>
      <c r="C21" s="65">
        <v>1128917</v>
      </c>
      <c r="D21" s="89">
        <v>78815</v>
      </c>
      <c r="E21" s="88">
        <f t="shared" si="0"/>
        <v>1207732</v>
      </c>
      <c r="F21" s="65">
        <v>254276</v>
      </c>
      <c r="G21" s="63">
        <v>265672</v>
      </c>
      <c r="H21" s="82">
        <f t="shared" si="1"/>
        <v>519948</v>
      </c>
      <c r="I21" s="86">
        <v>1998</v>
      </c>
      <c r="J21" s="85">
        <v>1684</v>
      </c>
      <c r="K21" s="84">
        <f t="shared" si="2"/>
        <v>3682</v>
      </c>
      <c r="L21" s="475">
        <f t="shared" si="3"/>
        <v>256274</v>
      </c>
      <c r="M21" s="83">
        <f t="shared" si="4"/>
        <v>267356</v>
      </c>
      <c r="N21" s="84">
        <f t="shared" si="5"/>
        <v>523630</v>
      </c>
      <c r="O21" s="81">
        <f t="shared" si="6"/>
        <v>1731362</v>
      </c>
    </row>
    <row r="22" spans="1:15" ht="18.75" customHeight="1" thickBot="1">
      <c r="A22" s="546"/>
      <c r="B22" s="90" t="s">
        <v>8</v>
      </c>
      <c r="C22" s="65">
        <v>1178714</v>
      </c>
      <c r="D22" s="89">
        <v>100515</v>
      </c>
      <c r="E22" s="88">
        <f t="shared" si="0"/>
        <v>1279229</v>
      </c>
      <c r="F22" s="65">
        <v>278636</v>
      </c>
      <c r="G22" s="63">
        <v>336863</v>
      </c>
      <c r="H22" s="82">
        <f t="shared" si="1"/>
        <v>615499</v>
      </c>
      <c r="I22" s="86">
        <v>3271</v>
      </c>
      <c r="J22" s="85">
        <v>3076</v>
      </c>
      <c r="K22" s="84">
        <f t="shared" si="2"/>
        <v>6347</v>
      </c>
      <c r="L22" s="475">
        <f t="shared" si="3"/>
        <v>281907</v>
      </c>
      <c r="M22" s="83">
        <f t="shared" si="4"/>
        <v>339939</v>
      </c>
      <c r="N22" s="84">
        <f t="shared" si="5"/>
        <v>621846</v>
      </c>
      <c r="O22" s="81">
        <f t="shared" si="6"/>
        <v>1901075</v>
      </c>
    </row>
    <row r="23" spans="1:15" ht="3.75" customHeight="1">
      <c r="A23" s="96"/>
      <c r="B23" s="95"/>
      <c r="C23" s="94"/>
      <c r="D23" s="93"/>
      <c r="E23" s="92">
        <f t="shared" si="0"/>
        <v>0</v>
      </c>
      <c r="F23" s="50"/>
      <c r="G23" s="49"/>
      <c r="H23" s="46"/>
      <c r="I23" s="50"/>
      <c r="J23" s="49"/>
      <c r="K23" s="48"/>
      <c r="L23" s="137">
        <f t="shared" si="3"/>
        <v>0</v>
      </c>
      <c r="M23" s="47">
        <f t="shared" si="4"/>
        <v>0</v>
      </c>
      <c r="N23" s="48">
        <f t="shared" si="5"/>
        <v>0</v>
      </c>
      <c r="O23" s="45">
        <f t="shared" si="6"/>
        <v>0</v>
      </c>
    </row>
    <row r="24" spans="1:15" ht="18" customHeight="1">
      <c r="A24" s="91">
        <v>2011</v>
      </c>
      <c r="B24" s="90" t="s">
        <v>7</v>
      </c>
      <c r="C24" s="65">
        <v>1137399</v>
      </c>
      <c r="D24" s="89">
        <v>95125</v>
      </c>
      <c r="E24" s="88">
        <f t="shared" si="0"/>
        <v>1232524</v>
      </c>
      <c r="F24" s="87">
        <v>337321</v>
      </c>
      <c r="G24" s="63">
        <v>303592</v>
      </c>
      <c r="H24" s="82">
        <f>G24+F24</f>
        <v>640913</v>
      </c>
      <c r="I24" s="86">
        <v>4304</v>
      </c>
      <c r="J24" s="85">
        <v>4612</v>
      </c>
      <c r="K24" s="84">
        <f>J24+I24</f>
        <v>8916</v>
      </c>
      <c r="L24" s="475">
        <f t="shared" si="3"/>
        <v>341625</v>
      </c>
      <c r="M24" s="83">
        <f t="shared" si="4"/>
        <v>308204</v>
      </c>
      <c r="N24" s="84">
        <f t="shared" si="5"/>
        <v>649829</v>
      </c>
      <c r="O24" s="81">
        <f t="shared" si="6"/>
        <v>1882353</v>
      </c>
    </row>
    <row r="25" spans="1:15" ht="18" customHeight="1">
      <c r="A25" s="91"/>
      <c r="B25" s="90" t="s">
        <v>6</v>
      </c>
      <c r="C25" s="65">
        <v>967960</v>
      </c>
      <c r="D25" s="89">
        <v>41770</v>
      </c>
      <c r="E25" s="88">
        <f t="shared" si="0"/>
        <v>1009730</v>
      </c>
      <c r="F25" s="87">
        <v>235961</v>
      </c>
      <c r="G25" s="63">
        <v>218865</v>
      </c>
      <c r="H25" s="82">
        <f>G25+F25</f>
        <v>454826</v>
      </c>
      <c r="I25" s="86">
        <v>2692</v>
      </c>
      <c r="J25" s="85">
        <v>2603</v>
      </c>
      <c r="K25" s="84">
        <f>J25+I25</f>
        <v>5295</v>
      </c>
      <c r="L25" s="475">
        <f t="shared" si="3"/>
        <v>238653</v>
      </c>
      <c r="M25" s="83">
        <f t="shared" si="4"/>
        <v>221468</v>
      </c>
      <c r="N25" s="84">
        <f t="shared" si="5"/>
        <v>460121</v>
      </c>
      <c r="O25" s="81">
        <f t="shared" si="6"/>
        <v>1469851</v>
      </c>
    </row>
    <row r="26" spans="1:15" ht="18" customHeight="1">
      <c r="A26" s="91"/>
      <c r="B26" s="90" t="s">
        <v>5</v>
      </c>
      <c r="C26" s="65">
        <v>1090092</v>
      </c>
      <c r="D26" s="89">
        <v>66953</v>
      </c>
      <c r="E26" s="88">
        <f t="shared" si="0"/>
        <v>1157045</v>
      </c>
      <c r="F26" s="87">
        <v>274306</v>
      </c>
      <c r="G26" s="63">
        <v>245083</v>
      </c>
      <c r="H26" s="82">
        <f>G26+F26</f>
        <v>519389</v>
      </c>
      <c r="I26" s="86">
        <v>1853</v>
      </c>
      <c r="J26" s="85">
        <v>1806</v>
      </c>
      <c r="K26" s="84">
        <f>J26+I26</f>
        <v>3659</v>
      </c>
      <c r="L26" s="475">
        <f t="shared" si="3"/>
        <v>276159</v>
      </c>
      <c r="M26" s="83">
        <f t="shared" si="4"/>
        <v>246889</v>
      </c>
      <c r="N26" s="84">
        <f t="shared" si="5"/>
        <v>523048</v>
      </c>
      <c r="O26" s="81">
        <f t="shared" si="6"/>
        <v>1680093</v>
      </c>
    </row>
    <row r="27" spans="1:15" s="67" customFormat="1" ht="18" customHeight="1">
      <c r="A27" s="80"/>
      <c r="B27" s="90" t="s">
        <v>16</v>
      </c>
      <c r="C27" s="65">
        <v>1071287</v>
      </c>
      <c r="D27" s="89">
        <v>62580</v>
      </c>
      <c r="E27" s="88">
        <f t="shared" si="0"/>
        <v>1133867</v>
      </c>
      <c r="F27" s="87">
        <v>267083</v>
      </c>
      <c r="G27" s="63">
        <v>249838</v>
      </c>
      <c r="H27" s="82">
        <f>G27+F27</f>
        <v>516921</v>
      </c>
      <c r="I27" s="86">
        <v>3081</v>
      </c>
      <c r="J27" s="85">
        <v>2954</v>
      </c>
      <c r="K27" s="84">
        <f>J27+I27</f>
        <v>6035</v>
      </c>
      <c r="L27" s="475">
        <f aca="true" t="shared" si="7" ref="L27:N28">I27+F27</f>
        <v>270164</v>
      </c>
      <c r="M27" s="83">
        <f t="shared" si="7"/>
        <v>252792</v>
      </c>
      <c r="N27" s="84">
        <f t="shared" si="7"/>
        <v>522956</v>
      </c>
      <c r="O27" s="81">
        <f>N27+E27</f>
        <v>1656823</v>
      </c>
    </row>
    <row r="28" spans="1:15" s="67" customFormat="1" ht="18" customHeight="1" thickBot="1">
      <c r="A28" s="80"/>
      <c r="B28" s="79" t="s">
        <v>15</v>
      </c>
      <c r="C28" s="78">
        <v>1078032</v>
      </c>
      <c r="D28" s="77">
        <v>52141</v>
      </c>
      <c r="E28" s="76">
        <f t="shared" si="0"/>
        <v>1130173</v>
      </c>
      <c r="F28" s="75">
        <v>256640</v>
      </c>
      <c r="G28" s="74">
        <v>241282</v>
      </c>
      <c r="H28" s="69">
        <f>G28+F28</f>
        <v>497922</v>
      </c>
      <c r="I28" s="73">
        <v>1178</v>
      </c>
      <c r="J28" s="72">
        <v>718</v>
      </c>
      <c r="K28" s="71">
        <f>J28+I28</f>
        <v>1896</v>
      </c>
      <c r="L28" s="103">
        <f t="shared" si="7"/>
        <v>257818</v>
      </c>
      <c r="M28" s="70">
        <f t="shared" si="7"/>
        <v>242000</v>
      </c>
      <c r="N28" s="71">
        <f t="shared" si="7"/>
        <v>499818</v>
      </c>
      <c r="O28" s="68">
        <f>N28+E28</f>
        <v>1629991</v>
      </c>
    </row>
    <row r="29" spans="1:15" ht="18" customHeight="1">
      <c r="A29" s="66" t="s">
        <v>4</v>
      </c>
      <c r="B29" s="52"/>
      <c r="C29" s="50"/>
      <c r="D29" s="49"/>
      <c r="E29" s="51"/>
      <c r="F29" s="50"/>
      <c r="G29" s="49"/>
      <c r="H29" s="48"/>
      <c r="I29" s="50"/>
      <c r="J29" s="49"/>
      <c r="K29" s="48"/>
      <c r="L29" s="137"/>
      <c r="M29" s="47"/>
      <c r="N29" s="48"/>
      <c r="O29" s="45"/>
    </row>
    <row r="30" spans="1:15" ht="18" customHeight="1">
      <c r="A30" s="44" t="s">
        <v>156</v>
      </c>
      <c r="B30" s="60"/>
      <c r="C30" s="65">
        <f>SUM(C11:C15)</f>
        <v>5096634</v>
      </c>
      <c r="D30" s="63">
        <f aca="true" t="shared" si="8" ref="D30:O30">SUM(D11:D15)</f>
        <v>254517</v>
      </c>
      <c r="E30" s="62">
        <f t="shared" si="8"/>
        <v>5351151</v>
      </c>
      <c r="F30" s="65">
        <f t="shared" si="8"/>
        <v>1179245</v>
      </c>
      <c r="G30" s="63">
        <f t="shared" si="8"/>
        <v>1103790</v>
      </c>
      <c r="H30" s="64">
        <f t="shared" si="8"/>
        <v>2283035</v>
      </c>
      <c r="I30" s="65">
        <f t="shared" si="8"/>
        <v>14893</v>
      </c>
      <c r="J30" s="63">
        <f t="shared" si="8"/>
        <v>15399</v>
      </c>
      <c r="K30" s="64">
        <f t="shared" si="8"/>
        <v>30292</v>
      </c>
      <c r="L30" s="65">
        <f t="shared" si="8"/>
        <v>1194138</v>
      </c>
      <c r="M30" s="63">
        <f t="shared" si="8"/>
        <v>1119189</v>
      </c>
      <c r="N30" s="64">
        <f t="shared" si="8"/>
        <v>2313327</v>
      </c>
      <c r="O30" s="61">
        <f t="shared" si="8"/>
        <v>7664478</v>
      </c>
    </row>
    <row r="31" spans="1:15" ht="18" customHeight="1" thickBot="1">
      <c r="A31" s="44" t="s">
        <v>157</v>
      </c>
      <c r="B31" s="60"/>
      <c r="C31" s="59">
        <f>SUM(C24:C28)</f>
        <v>5344770</v>
      </c>
      <c r="D31" s="56">
        <f aca="true" t="shared" si="9" ref="D31:O31">SUM(D24:D28)</f>
        <v>318569</v>
      </c>
      <c r="E31" s="55">
        <f t="shared" si="9"/>
        <v>5663339</v>
      </c>
      <c r="F31" s="58">
        <f t="shared" si="9"/>
        <v>1371311</v>
      </c>
      <c r="G31" s="56">
        <f t="shared" si="9"/>
        <v>1258660</v>
      </c>
      <c r="H31" s="57">
        <f t="shared" si="9"/>
        <v>2629971</v>
      </c>
      <c r="I31" s="58">
        <f t="shared" si="9"/>
        <v>13108</v>
      </c>
      <c r="J31" s="56">
        <f t="shared" si="9"/>
        <v>12693</v>
      </c>
      <c r="K31" s="57">
        <f t="shared" si="9"/>
        <v>25801</v>
      </c>
      <c r="L31" s="58">
        <f t="shared" si="9"/>
        <v>1384419</v>
      </c>
      <c r="M31" s="56">
        <f t="shared" si="9"/>
        <v>1271353</v>
      </c>
      <c r="N31" s="57">
        <f t="shared" si="9"/>
        <v>2655772</v>
      </c>
      <c r="O31" s="54">
        <f t="shared" si="9"/>
        <v>8319111</v>
      </c>
    </row>
    <row r="32" spans="1:15" ht="16.5" customHeight="1">
      <c r="A32" s="53" t="s">
        <v>3</v>
      </c>
      <c r="B32" s="52"/>
      <c r="C32" s="50"/>
      <c r="D32" s="49"/>
      <c r="E32" s="51"/>
      <c r="F32" s="50"/>
      <c r="G32" s="49"/>
      <c r="H32" s="46"/>
      <c r="I32" s="50"/>
      <c r="J32" s="49"/>
      <c r="K32" s="48"/>
      <c r="L32" s="137"/>
      <c r="M32" s="47"/>
      <c r="N32" s="48"/>
      <c r="O32" s="45"/>
    </row>
    <row r="33" spans="1:15" ht="16.5" customHeight="1">
      <c r="A33" s="44" t="s">
        <v>158</v>
      </c>
      <c r="B33" s="43"/>
      <c r="C33" s="22">
        <f>(C28/C15-1)*100</f>
        <v>1.968655500894334</v>
      </c>
      <c r="D33" s="40">
        <f aca="true" t="shared" si="10" ref="D33:O33">(D28/D15-1)*100</f>
        <v>4.656670881756697</v>
      </c>
      <c r="E33" s="39">
        <f t="shared" si="10"/>
        <v>2.089626391096977</v>
      </c>
      <c r="F33" s="22">
        <f t="shared" si="10"/>
        <v>13.356890459363967</v>
      </c>
      <c r="G33" s="20">
        <f t="shared" si="10"/>
        <v>8.956996482228252</v>
      </c>
      <c r="H33" s="39">
        <f t="shared" si="10"/>
        <v>11.181273961866435</v>
      </c>
      <c r="I33" s="42">
        <f t="shared" si="10"/>
        <v>-50.73191133416981</v>
      </c>
      <c r="J33" s="40">
        <f t="shared" si="10"/>
        <v>-68.27220503756077</v>
      </c>
      <c r="K33" s="41">
        <f t="shared" si="10"/>
        <v>-59.260850880962614</v>
      </c>
      <c r="L33" s="42">
        <f t="shared" si="10"/>
        <v>12.687124930613525</v>
      </c>
      <c r="M33" s="40">
        <f t="shared" si="10"/>
        <v>8.175763264941228</v>
      </c>
      <c r="N33" s="41">
        <f t="shared" si="10"/>
        <v>10.456772471221054</v>
      </c>
      <c r="O33" s="38">
        <f t="shared" si="10"/>
        <v>4.517354785799155</v>
      </c>
    </row>
    <row r="34" spans="1:15" ht="7.5" customHeight="1" thickBot="1">
      <c r="A34" s="37"/>
      <c r="B34" s="36"/>
      <c r="C34" s="35"/>
      <c r="D34" s="34"/>
      <c r="E34" s="33"/>
      <c r="F34" s="32"/>
      <c r="G34" s="30"/>
      <c r="H34" s="29"/>
      <c r="I34" s="32"/>
      <c r="J34" s="30"/>
      <c r="K34" s="31"/>
      <c r="L34" s="32"/>
      <c r="M34" s="30"/>
      <c r="N34" s="31"/>
      <c r="O34" s="28"/>
    </row>
    <row r="35" spans="1:15" ht="16.5" customHeight="1">
      <c r="A35" s="27" t="s">
        <v>2</v>
      </c>
      <c r="B35" s="26"/>
      <c r="C35" s="25"/>
      <c r="D35" s="24"/>
      <c r="E35" s="23"/>
      <c r="F35" s="22"/>
      <c r="G35" s="20"/>
      <c r="H35" s="19"/>
      <c r="I35" s="22"/>
      <c r="J35" s="20"/>
      <c r="K35" s="21"/>
      <c r="L35" s="22"/>
      <c r="M35" s="20"/>
      <c r="N35" s="21"/>
      <c r="O35" s="18"/>
    </row>
    <row r="36" spans="1:15" ht="16.5" customHeight="1" thickBot="1">
      <c r="A36" s="17" t="s">
        <v>159</v>
      </c>
      <c r="B36" s="16"/>
      <c r="C36" s="15">
        <f aca="true" t="shared" si="11" ref="C36:O36">(C31/C30-1)*100</f>
        <v>4.8686250572436585</v>
      </c>
      <c r="D36" s="11">
        <f t="shared" si="11"/>
        <v>25.1660989246298</v>
      </c>
      <c r="E36" s="10">
        <f t="shared" si="11"/>
        <v>5.834034584335224</v>
      </c>
      <c r="F36" s="15">
        <f t="shared" si="11"/>
        <v>16.287200708928175</v>
      </c>
      <c r="G36" s="14">
        <f t="shared" si="11"/>
        <v>14.030748602542143</v>
      </c>
      <c r="H36" s="10">
        <f t="shared" si="11"/>
        <v>15.196262869382204</v>
      </c>
      <c r="I36" s="13">
        <f t="shared" si="11"/>
        <v>-11.985496541999597</v>
      </c>
      <c r="J36" s="11">
        <f t="shared" si="11"/>
        <v>-17.572569647379698</v>
      </c>
      <c r="K36" s="12">
        <f t="shared" si="11"/>
        <v>-14.825696553545487</v>
      </c>
      <c r="L36" s="13">
        <f t="shared" si="11"/>
        <v>15.934590474467768</v>
      </c>
      <c r="M36" s="11">
        <f t="shared" si="11"/>
        <v>13.59591632869872</v>
      </c>
      <c r="N36" s="12">
        <f t="shared" si="11"/>
        <v>14.803138510033387</v>
      </c>
      <c r="O36" s="9">
        <f t="shared" si="11"/>
        <v>8.54112961117508</v>
      </c>
    </row>
    <row r="37" spans="1:14" s="5" customFormat="1" ht="17.25" customHeight="1" thickTop="1">
      <c r="A37" s="6" t="s">
        <v>1</v>
      </c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="5" customFormat="1" ht="13.5" customHeight="1">
      <c r="A38" s="6" t="s">
        <v>0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3:B33 P33:IV33 A36:B36 P36:IV36">
    <cfRule type="cellIs" priority="1" dxfId="68" operator="lessThan" stopIfTrue="1">
      <formula>0</formula>
    </cfRule>
  </conditionalFormatting>
  <conditionalFormatting sqref="C32:O36">
    <cfRule type="cellIs" priority="2" dxfId="69" operator="lessThan" stopIfTrue="1">
      <formula>0</formula>
    </cfRule>
    <cfRule type="cellIs" priority="3" dxfId="70" operator="greaterThanOrEqual" stopIfTrue="1">
      <formula>0</formula>
    </cfRule>
  </conditionalFormatting>
  <hyperlinks>
    <hyperlink ref="N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5519"/>
  <sheetViews>
    <sheetView showGridLines="0" zoomScale="88" zoomScaleNormal="88" zoomScalePageLayoutView="0" workbookViewId="0" topLeftCell="A1">
      <selection activeCell="M21" sqref="M21"/>
    </sheetView>
  </sheetViews>
  <sheetFormatPr defaultColWidth="11.421875" defaultRowHeight="15"/>
  <cols>
    <col min="1" max="1" width="9.8515625" style="1" customWidth="1"/>
    <col min="2" max="2" width="22.00390625" style="1" customWidth="1"/>
    <col min="3" max="3" width="10.421875" style="1" customWidth="1"/>
    <col min="4" max="4" width="9.140625" style="1" customWidth="1"/>
    <col min="5" max="5" width="9.28125" style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8.00390625" style="1" customWidth="1"/>
    <col min="12" max="12" width="9.421875" style="1" customWidth="1"/>
    <col min="13" max="13" width="10.8515625" style="1" customWidth="1"/>
    <col min="14" max="14" width="9.57421875" style="1" customWidth="1"/>
    <col min="15" max="15" width="12.28125" style="1" customWidth="1"/>
    <col min="16" max="16384" width="11.00390625" style="1" customWidth="1"/>
  </cols>
  <sheetData>
    <row r="1" ht="22.5" customHeight="1" thickBot="1">
      <c r="O1" s="177" t="s">
        <v>28</v>
      </c>
    </row>
    <row r="2" ht="5.25" customHeight="1"/>
    <row r="3" ht="4.5" customHeight="1" thickBot="1"/>
    <row r="4" spans="1:15" ht="13.5" customHeight="1" thickTop="1">
      <c r="A4" s="537" t="s">
        <v>33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9"/>
    </row>
    <row r="5" spans="1:15" ht="12.7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2"/>
    </row>
    <row r="6" spans="1:15" ht="5.25" customHeight="1" thickBot="1">
      <c r="A6" s="131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9"/>
    </row>
    <row r="7" spans="1:15" ht="16.5" customHeight="1" thickTop="1">
      <c r="A7" s="128"/>
      <c r="B7" s="127"/>
      <c r="C7" s="528" t="s">
        <v>26</v>
      </c>
      <c r="D7" s="529"/>
      <c r="E7" s="530"/>
      <c r="F7" s="524" t="s">
        <v>25</v>
      </c>
      <c r="G7" s="525"/>
      <c r="H7" s="525"/>
      <c r="I7" s="525"/>
      <c r="J7" s="525"/>
      <c r="K7" s="525"/>
      <c r="L7" s="525"/>
      <c r="M7" s="525"/>
      <c r="N7" s="555"/>
      <c r="O7" s="532" t="s">
        <v>24</v>
      </c>
    </row>
    <row r="8" spans="1:15" ht="3.75" customHeight="1" thickBot="1">
      <c r="A8" s="126"/>
      <c r="B8" s="125"/>
      <c r="C8" s="124"/>
      <c r="D8" s="123"/>
      <c r="E8" s="122"/>
      <c r="F8" s="526"/>
      <c r="G8" s="527"/>
      <c r="H8" s="527"/>
      <c r="I8" s="527"/>
      <c r="J8" s="527"/>
      <c r="K8" s="527"/>
      <c r="L8" s="527"/>
      <c r="M8" s="527"/>
      <c r="N8" s="556"/>
      <c r="O8" s="533"/>
    </row>
    <row r="9" spans="1:15" ht="21.75" customHeight="1" thickBot="1" thickTop="1">
      <c r="A9" s="547" t="s">
        <v>23</v>
      </c>
      <c r="B9" s="548"/>
      <c r="C9" s="549" t="s">
        <v>22</v>
      </c>
      <c r="D9" s="553" t="s">
        <v>21</v>
      </c>
      <c r="E9" s="535" t="s">
        <v>17</v>
      </c>
      <c r="F9" s="528" t="s">
        <v>22</v>
      </c>
      <c r="G9" s="529"/>
      <c r="H9" s="529"/>
      <c r="I9" s="528" t="s">
        <v>21</v>
      </c>
      <c r="J9" s="529"/>
      <c r="K9" s="530"/>
      <c r="L9" s="176" t="s">
        <v>20</v>
      </c>
      <c r="M9" s="121"/>
      <c r="N9" s="175"/>
      <c r="O9" s="533"/>
    </row>
    <row r="10" spans="1:15" s="114" customFormat="1" ht="18.75" customHeight="1" thickBot="1">
      <c r="A10" s="120"/>
      <c r="B10" s="119"/>
      <c r="C10" s="550"/>
      <c r="D10" s="554"/>
      <c r="E10" s="536"/>
      <c r="F10" s="117" t="s">
        <v>32</v>
      </c>
      <c r="G10" s="116" t="s">
        <v>31</v>
      </c>
      <c r="H10" s="115" t="s">
        <v>17</v>
      </c>
      <c r="I10" s="117" t="s">
        <v>32</v>
      </c>
      <c r="J10" s="116" t="s">
        <v>31</v>
      </c>
      <c r="K10" s="118" t="s">
        <v>17</v>
      </c>
      <c r="L10" s="117" t="s">
        <v>32</v>
      </c>
      <c r="M10" s="116" t="s">
        <v>31</v>
      </c>
      <c r="N10" s="118" t="s">
        <v>17</v>
      </c>
      <c r="O10" s="534"/>
    </row>
    <row r="11" spans="1:15" ht="18" customHeight="1" thickTop="1">
      <c r="A11" s="543">
        <v>2010</v>
      </c>
      <c r="B11" s="90" t="s">
        <v>7</v>
      </c>
      <c r="C11" s="172">
        <v>8090.238000000006</v>
      </c>
      <c r="D11" s="174">
        <v>584.6590000000001</v>
      </c>
      <c r="E11" s="173">
        <f aca="true" t="shared" si="0" ref="E11:E28">D11+C11</f>
        <v>8674.897000000006</v>
      </c>
      <c r="F11" s="172">
        <v>27202.813</v>
      </c>
      <c r="G11" s="171">
        <v>14730.411000000002</v>
      </c>
      <c r="H11" s="166">
        <f aca="true" t="shared" si="1" ref="H11:H22">G11+F11</f>
        <v>41933.224</v>
      </c>
      <c r="I11" s="170">
        <v>1365.797</v>
      </c>
      <c r="J11" s="169">
        <v>764.2950000000002</v>
      </c>
      <c r="K11" s="166">
        <f aca="true" t="shared" si="2" ref="K11:K22">J11+I11</f>
        <v>2130.092</v>
      </c>
      <c r="L11" s="168">
        <f aca="true" t="shared" si="3" ref="L11:L26">I11+F11</f>
        <v>28568.609999999997</v>
      </c>
      <c r="M11" s="167">
        <f aca="true" t="shared" si="4" ref="M11:M26">J11+G11</f>
        <v>15494.706000000002</v>
      </c>
      <c r="N11" s="166">
        <f aca="true" t="shared" si="5" ref="N11:N26">K11+H11</f>
        <v>44063.316</v>
      </c>
      <c r="O11" s="104">
        <f aca="true" t="shared" si="6" ref="O11:O26">N11+E11</f>
        <v>52738.213</v>
      </c>
    </row>
    <row r="12" spans="1:15" s="102" customFormat="1" ht="18" customHeight="1">
      <c r="A12" s="544"/>
      <c r="B12" s="90" t="s">
        <v>6</v>
      </c>
      <c r="C12" s="163">
        <v>9067.103999999994</v>
      </c>
      <c r="D12" s="165">
        <v>1075.9270000000006</v>
      </c>
      <c r="E12" s="164">
        <f t="shared" si="0"/>
        <v>10143.030999999995</v>
      </c>
      <c r="F12" s="163">
        <v>23610.193999999992</v>
      </c>
      <c r="G12" s="162">
        <v>14199.845</v>
      </c>
      <c r="H12" s="157">
        <f t="shared" si="1"/>
        <v>37810.03899999999</v>
      </c>
      <c r="I12" s="161">
        <v>1695.424</v>
      </c>
      <c r="J12" s="160">
        <v>828.6</v>
      </c>
      <c r="K12" s="157">
        <f t="shared" si="2"/>
        <v>2524.024</v>
      </c>
      <c r="L12" s="159">
        <f t="shared" si="3"/>
        <v>25305.61799999999</v>
      </c>
      <c r="M12" s="158">
        <f t="shared" si="4"/>
        <v>15028.445</v>
      </c>
      <c r="N12" s="157">
        <f t="shared" si="5"/>
        <v>40334.06299999999</v>
      </c>
      <c r="O12" s="81">
        <f t="shared" si="6"/>
        <v>50477.09399999998</v>
      </c>
    </row>
    <row r="13" spans="1:15" s="477" customFormat="1" ht="18" customHeight="1">
      <c r="A13" s="544"/>
      <c r="B13" s="90" t="s">
        <v>5</v>
      </c>
      <c r="C13" s="163">
        <v>10275.501000000002</v>
      </c>
      <c r="D13" s="165">
        <v>1345.5129999999988</v>
      </c>
      <c r="E13" s="164">
        <f t="shared" si="0"/>
        <v>11621.014000000001</v>
      </c>
      <c r="F13" s="163">
        <v>25469.94800000001</v>
      </c>
      <c r="G13" s="162">
        <v>17712.388999999992</v>
      </c>
      <c r="H13" s="157">
        <f t="shared" si="1"/>
        <v>43182.337</v>
      </c>
      <c r="I13" s="159">
        <v>3033.316</v>
      </c>
      <c r="J13" s="160">
        <v>1441.577</v>
      </c>
      <c r="K13" s="157">
        <f t="shared" si="2"/>
        <v>4474.893</v>
      </c>
      <c r="L13" s="159">
        <f t="shared" si="3"/>
        <v>28503.26400000001</v>
      </c>
      <c r="M13" s="158">
        <f t="shared" si="4"/>
        <v>19153.965999999993</v>
      </c>
      <c r="N13" s="157">
        <f t="shared" si="5"/>
        <v>47657.229999999996</v>
      </c>
      <c r="O13" s="81">
        <f t="shared" si="6"/>
        <v>59278.244</v>
      </c>
    </row>
    <row r="14" spans="1:15" ht="18" customHeight="1">
      <c r="A14" s="544"/>
      <c r="B14" s="90" t="s">
        <v>16</v>
      </c>
      <c r="C14" s="163">
        <v>8755.342999999995</v>
      </c>
      <c r="D14" s="165">
        <v>1199.902999999999</v>
      </c>
      <c r="E14" s="164">
        <f t="shared" si="0"/>
        <v>9955.245999999994</v>
      </c>
      <c r="F14" s="163">
        <v>28187.765999999985</v>
      </c>
      <c r="G14" s="162">
        <v>16365.850000000002</v>
      </c>
      <c r="H14" s="157">
        <f t="shared" si="1"/>
        <v>44553.61599999999</v>
      </c>
      <c r="I14" s="161">
        <v>5513.469</v>
      </c>
      <c r="J14" s="160">
        <v>1443.675</v>
      </c>
      <c r="K14" s="157">
        <f t="shared" si="2"/>
        <v>6957.144</v>
      </c>
      <c r="L14" s="159">
        <f t="shared" si="3"/>
        <v>33701.234999999986</v>
      </c>
      <c r="M14" s="158">
        <f t="shared" si="4"/>
        <v>17809.525</v>
      </c>
      <c r="N14" s="157">
        <f t="shared" si="5"/>
        <v>51510.75999999999</v>
      </c>
      <c r="O14" s="81">
        <f t="shared" si="6"/>
        <v>61466.00599999998</v>
      </c>
    </row>
    <row r="15" spans="1:15" s="102" customFormat="1" ht="18" customHeight="1">
      <c r="A15" s="544"/>
      <c r="B15" s="90" t="s">
        <v>15</v>
      </c>
      <c r="C15" s="163">
        <v>9765.390000000003</v>
      </c>
      <c r="D15" s="165">
        <v>1200.7679999999993</v>
      </c>
      <c r="E15" s="164">
        <f t="shared" si="0"/>
        <v>10966.158000000003</v>
      </c>
      <c r="F15" s="163">
        <v>25428.21999999999</v>
      </c>
      <c r="G15" s="162">
        <v>17002.244999999995</v>
      </c>
      <c r="H15" s="157">
        <f t="shared" si="1"/>
        <v>42430.46499999998</v>
      </c>
      <c r="I15" s="161">
        <v>2686.6369999999997</v>
      </c>
      <c r="J15" s="160">
        <v>1174.227</v>
      </c>
      <c r="K15" s="157">
        <f t="shared" si="2"/>
        <v>3860.8639999999996</v>
      </c>
      <c r="L15" s="159">
        <f t="shared" si="3"/>
        <v>28114.85699999999</v>
      </c>
      <c r="M15" s="158">
        <f t="shared" si="4"/>
        <v>18176.471999999994</v>
      </c>
      <c r="N15" s="157">
        <f t="shared" si="5"/>
        <v>46291.32899999998</v>
      </c>
      <c r="O15" s="81">
        <f t="shared" si="6"/>
        <v>57257.48699999999</v>
      </c>
    </row>
    <row r="16" spans="1:15" s="101" customFormat="1" ht="18" customHeight="1">
      <c r="A16" s="544"/>
      <c r="B16" s="90" t="s">
        <v>14</v>
      </c>
      <c r="C16" s="163">
        <v>9629.162999999997</v>
      </c>
      <c r="D16" s="165">
        <v>1220.274</v>
      </c>
      <c r="E16" s="164">
        <f t="shared" si="0"/>
        <v>10849.436999999996</v>
      </c>
      <c r="F16" s="163">
        <v>21901.624</v>
      </c>
      <c r="G16" s="162">
        <v>16193.873999999996</v>
      </c>
      <c r="H16" s="157">
        <f t="shared" si="1"/>
        <v>38095.49799999999</v>
      </c>
      <c r="I16" s="161">
        <v>2284.7660000000005</v>
      </c>
      <c r="J16" s="160">
        <v>1272.1080000000002</v>
      </c>
      <c r="K16" s="157">
        <f t="shared" si="2"/>
        <v>3556.8740000000007</v>
      </c>
      <c r="L16" s="159">
        <f t="shared" si="3"/>
        <v>24186.39</v>
      </c>
      <c r="M16" s="158">
        <f t="shared" si="4"/>
        <v>17465.981999999996</v>
      </c>
      <c r="N16" s="157">
        <f t="shared" si="5"/>
        <v>41652.371999999996</v>
      </c>
      <c r="O16" s="81">
        <f t="shared" si="6"/>
        <v>52501.808999999994</v>
      </c>
    </row>
    <row r="17" spans="1:15" s="100" customFormat="1" ht="18" customHeight="1">
      <c r="A17" s="544"/>
      <c r="B17" s="90" t="s">
        <v>13</v>
      </c>
      <c r="C17" s="163">
        <v>9592.19</v>
      </c>
      <c r="D17" s="165">
        <v>1360.610999999998</v>
      </c>
      <c r="E17" s="164">
        <f t="shared" si="0"/>
        <v>10952.801</v>
      </c>
      <c r="F17" s="163">
        <v>21781.942000000003</v>
      </c>
      <c r="G17" s="162">
        <v>16861.661</v>
      </c>
      <c r="H17" s="157">
        <f t="shared" si="1"/>
        <v>38643.603</v>
      </c>
      <c r="I17" s="161">
        <v>2577.5349999999994</v>
      </c>
      <c r="J17" s="160">
        <v>993.326</v>
      </c>
      <c r="K17" s="157">
        <f t="shared" si="2"/>
        <v>3570.8609999999994</v>
      </c>
      <c r="L17" s="159">
        <f t="shared" si="3"/>
        <v>24359.477000000003</v>
      </c>
      <c r="M17" s="158">
        <f t="shared" si="4"/>
        <v>17854.987</v>
      </c>
      <c r="N17" s="157">
        <f t="shared" si="5"/>
        <v>42214.464</v>
      </c>
      <c r="O17" s="81">
        <f t="shared" si="6"/>
        <v>53167.265</v>
      </c>
    </row>
    <row r="18" spans="1:15" s="99" customFormat="1" ht="18" customHeight="1">
      <c r="A18" s="544"/>
      <c r="B18" s="90" t="s">
        <v>12</v>
      </c>
      <c r="C18" s="163">
        <v>9344.398000000008</v>
      </c>
      <c r="D18" s="165">
        <v>1492.4769999999978</v>
      </c>
      <c r="E18" s="164">
        <f t="shared" si="0"/>
        <v>10836.875000000005</v>
      </c>
      <c r="F18" s="163">
        <v>21496.586999999996</v>
      </c>
      <c r="G18" s="162">
        <v>15852.139000000003</v>
      </c>
      <c r="H18" s="157">
        <f t="shared" si="1"/>
        <v>37348.725999999995</v>
      </c>
      <c r="I18" s="161">
        <v>3884.0330000000004</v>
      </c>
      <c r="J18" s="160">
        <v>1788.294</v>
      </c>
      <c r="K18" s="157">
        <f t="shared" si="2"/>
        <v>5672.327</v>
      </c>
      <c r="L18" s="159">
        <f t="shared" si="3"/>
        <v>25380.619999999995</v>
      </c>
      <c r="M18" s="158">
        <f t="shared" si="4"/>
        <v>17640.433000000005</v>
      </c>
      <c r="N18" s="157">
        <f t="shared" si="5"/>
        <v>43021.05299999999</v>
      </c>
      <c r="O18" s="81">
        <f t="shared" si="6"/>
        <v>53857.928</v>
      </c>
    </row>
    <row r="19" spans="1:15" ht="18" customHeight="1">
      <c r="A19" s="544"/>
      <c r="B19" s="90" t="s">
        <v>11</v>
      </c>
      <c r="C19" s="163">
        <v>10433.909</v>
      </c>
      <c r="D19" s="165">
        <v>1487.0809999999979</v>
      </c>
      <c r="E19" s="164">
        <f t="shared" si="0"/>
        <v>11920.989999999998</v>
      </c>
      <c r="F19" s="163">
        <v>22948.59000000001</v>
      </c>
      <c r="G19" s="162">
        <v>16271.062000000005</v>
      </c>
      <c r="H19" s="157">
        <f t="shared" si="1"/>
        <v>39219.65200000002</v>
      </c>
      <c r="I19" s="161">
        <v>4125.6630000000005</v>
      </c>
      <c r="J19" s="160">
        <v>2530.17</v>
      </c>
      <c r="K19" s="157">
        <f t="shared" si="2"/>
        <v>6655.8330000000005</v>
      </c>
      <c r="L19" s="159">
        <f t="shared" si="3"/>
        <v>27074.25300000001</v>
      </c>
      <c r="M19" s="158">
        <f t="shared" si="4"/>
        <v>18801.232000000004</v>
      </c>
      <c r="N19" s="157">
        <f t="shared" si="5"/>
        <v>45875.485000000015</v>
      </c>
      <c r="O19" s="81">
        <f t="shared" si="6"/>
        <v>57796.47500000001</v>
      </c>
    </row>
    <row r="20" spans="1:15" s="98" customFormat="1" ht="18" customHeight="1">
      <c r="A20" s="545"/>
      <c r="B20" s="90" t="s">
        <v>10</v>
      </c>
      <c r="C20" s="163">
        <v>10947.224999999988</v>
      </c>
      <c r="D20" s="165">
        <v>1142.2809999999984</v>
      </c>
      <c r="E20" s="164">
        <f t="shared" si="0"/>
        <v>12089.505999999987</v>
      </c>
      <c r="F20" s="163">
        <v>24257.59900000001</v>
      </c>
      <c r="G20" s="162">
        <v>18091.513000000006</v>
      </c>
      <c r="H20" s="157">
        <f t="shared" si="1"/>
        <v>42349.112000000016</v>
      </c>
      <c r="I20" s="161">
        <v>928.0579999999999</v>
      </c>
      <c r="J20" s="160">
        <v>1347.965</v>
      </c>
      <c r="K20" s="157">
        <f t="shared" si="2"/>
        <v>2276.0229999999997</v>
      </c>
      <c r="L20" s="159">
        <f t="shared" si="3"/>
        <v>25185.65700000001</v>
      </c>
      <c r="M20" s="158">
        <f t="shared" si="4"/>
        <v>19439.478000000006</v>
      </c>
      <c r="N20" s="157">
        <f t="shared" si="5"/>
        <v>44625.13500000002</v>
      </c>
      <c r="O20" s="81">
        <f t="shared" si="6"/>
        <v>56714.641</v>
      </c>
    </row>
    <row r="21" spans="1:15" ht="18" customHeight="1">
      <c r="A21" s="544"/>
      <c r="B21" s="90" t="s">
        <v>9</v>
      </c>
      <c r="C21" s="163">
        <v>11087.11899999999</v>
      </c>
      <c r="D21" s="165">
        <v>1260.4139999999977</v>
      </c>
      <c r="E21" s="164">
        <f t="shared" si="0"/>
        <v>12347.532999999987</v>
      </c>
      <c r="F21" s="163">
        <v>22785.883000000005</v>
      </c>
      <c r="G21" s="162">
        <v>18470.317999999996</v>
      </c>
      <c r="H21" s="157">
        <f t="shared" si="1"/>
        <v>41256.201</v>
      </c>
      <c r="I21" s="161">
        <v>2968.0860000000002</v>
      </c>
      <c r="J21" s="160">
        <v>1252.679</v>
      </c>
      <c r="K21" s="157">
        <f t="shared" si="2"/>
        <v>4220.765</v>
      </c>
      <c r="L21" s="159">
        <f t="shared" si="3"/>
        <v>25753.969000000005</v>
      </c>
      <c r="M21" s="158">
        <f t="shared" si="4"/>
        <v>19722.996999999996</v>
      </c>
      <c r="N21" s="157">
        <f t="shared" si="5"/>
        <v>45476.966</v>
      </c>
      <c r="O21" s="81">
        <f t="shared" si="6"/>
        <v>57824.49899999999</v>
      </c>
    </row>
    <row r="22" spans="1:15" ht="18" customHeight="1" thickBot="1">
      <c r="A22" s="546"/>
      <c r="B22" s="90" t="s">
        <v>8</v>
      </c>
      <c r="C22" s="163">
        <v>12287.607000000009</v>
      </c>
      <c r="D22" s="165">
        <v>1228.9329999999989</v>
      </c>
      <c r="E22" s="164">
        <f t="shared" si="0"/>
        <v>13516.540000000008</v>
      </c>
      <c r="F22" s="163">
        <v>21029.968999999994</v>
      </c>
      <c r="G22" s="162">
        <v>18061.469000000005</v>
      </c>
      <c r="H22" s="157">
        <f t="shared" si="1"/>
        <v>39091.437999999995</v>
      </c>
      <c r="I22" s="161">
        <v>4624.323</v>
      </c>
      <c r="J22" s="160">
        <v>3373.7119999999995</v>
      </c>
      <c r="K22" s="157">
        <f t="shared" si="2"/>
        <v>7998.035</v>
      </c>
      <c r="L22" s="159">
        <f t="shared" si="3"/>
        <v>25654.291999999994</v>
      </c>
      <c r="M22" s="158">
        <f t="shared" si="4"/>
        <v>21435.181000000004</v>
      </c>
      <c r="N22" s="157">
        <f t="shared" si="5"/>
        <v>47089.473</v>
      </c>
      <c r="O22" s="81">
        <f t="shared" si="6"/>
        <v>60606.013000000006</v>
      </c>
    </row>
    <row r="23" spans="1:15" ht="3.75" customHeight="1">
      <c r="A23" s="96"/>
      <c r="B23" s="95"/>
      <c r="C23" s="94"/>
      <c r="D23" s="93"/>
      <c r="E23" s="156">
        <f t="shared" si="0"/>
        <v>0</v>
      </c>
      <c r="F23" s="50"/>
      <c r="G23" s="49"/>
      <c r="H23" s="48"/>
      <c r="I23" s="50"/>
      <c r="J23" s="49"/>
      <c r="K23" s="48"/>
      <c r="L23" s="137">
        <f t="shared" si="3"/>
        <v>0</v>
      </c>
      <c r="M23" s="47">
        <f t="shared" si="4"/>
        <v>0</v>
      </c>
      <c r="N23" s="48">
        <f t="shared" si="5"/>
        <v>0</v>
      </c>
      <c r="O23" s="155">
        <f t="shared" si="6"/>
        <v>0</v>
      </c>
    </row>
    <row r="24" spans="1:15" s="142" customFormat="1" ht="18.75" customHeight="1">
      <c r="A24" s="91">
        <v>2011</v>
      </c>
      <c r="B24" s="154" t="s">
        <v>7</v>
      </c>
      <c r="C24" s="153">
        <v>8243.453999999998</v>
      </c>
      <c r="D24" s="152">
        <v>771.6600000000002</v>
      </c>
      <c r="E24" s="151">
        <f t="shared" si="0"/>
        <v>9015.113999999998</v>
      </c>
      <c r="F24" s="150">
        <v>22922.207999999995</v>
      </c>
      <c r="G24" s="149">
        <v>14700.827000000001</v>
      </c>
      <c r="H24" s="144">
        <f>G24+F24</f>
        <v>37623.034999999996</v>
      </c>
      <c r="I24" s="148">
        <v>4532.698</v>
      </c>
      <c r="J24" s="147">
        <v>2438.0599999999995</v>
      </c>
      <c r="K24" s="144">
        <f>J24+I24</f>
        <v>6970.758</v>
      </c>
      <c r="L24" s="146">
        <f t="shared" si="3"/>
        <v>27454.905999999995</v>
      </c>
      <c r="M24" s="145">
        <f t="shared" si="4"/>
        <v>17138.887000000002</v>
      </c>
      <c r="N24" s="144">
        <f t="shared" si="5"/>
        <v>44593.793</v>
      </c>
      <c r="O24" s="143">
        <f t="shared" si="6"/>
        <v>53608.90699999999</v>
      </c>
    </row>
    <row r="25" spans="1:15" s="142" customFormat="1" ht="18.75" customHeight="1">
      <c r="A25" s="91"/>
      <c r="B25" s="154" t="s">
        <v>6</v>
      </c>
      <c r="C25" s="153">
        <v>9170.315000000002</v>
      </c>
      <c r="D25" s="152">
        <v>776.6469999999988</v>
      </c>
      <c r="E25" s="151">
        <f t="shared" si="0"/>
        <v>9946.962000000001</v>
      </c>
      <c r="F25" s="150">
        <v>24136.257999999994</v>
      </c>
      <c r="G25" s="149">
        <v>14693.407</v>
      </c>
      <c r="H25" s="144">
        <f>G25+F25</f>
        <v>38829.66499999999</v>
      </c>
      <c r="I25" s="148">
        <v>4152.281</v>
      </c>
      <c r="J25" s="147">
        <v>2058.182</v>
      </c>
      <c r="K25" s="144">
        <f>J25+I25</f>
        <v>6210.463</v>
      </c>
      <c r="L25" s="146">
        <f t="shared" si="3"/>
        <v>28288.538999999993</v>
      </c>
      <c r="M25" s="145">
        <f t="shared" si="4"/>
        <v>16751.589</v>
      </c>
      <c r="N25" s="144">
        <f t="shared" si="5"/>
        <v>45040.128</v>
      </c>
      <c r="O25" s="143">
        <f t="shared" si="6"/>
        <v>54987.09</v>
      </c>
    </row>
    <row r="26" spans="1:15" s="140" customFormat="1" ht="18.75" customHeight="1">
      <c r="A26" s="141"/>
      <c r="B26" s="154" t="s">
        <v>5</v>
      </c>
      <c r="C26" s="153">
        <v>10194.743000000006</v>
      </c>
      <c r="D26" s="152">
        <v>850.2729999999976</v>
      </c>
      <c r="E26" s="151">
        <f t="shared" si="0"/>
        <v>11045.016000000003</v>
      </c>
      <c r="F26" s="150">
        <v>23566.403000000002</v>
      </c>
      <c r="G26" s="149">
        <v>16399.866000000005</v>
      </c>
      <c r="H26" s="144">
        <f>G26+F26</f>
        <v>39966.26900000001</v>
      </c>
      <c r="I26" s="148">
        <v>3112.645</v>
      </c>
      <c r="J26" s="147">
        <v>1787.944</v>
      </c>
      <c r="K26" s="144">
        <f>J26+I26</f>
        <v>4900.589</v>
      </c>
      <c r="L26" s="146">
        <f t="shared" si="3"/>
        <v>26679.048000000003</v>
      </c>
      <c r="M26" s="145">
        <f t="shared" si="4"/>
        <v>18187.810000000005</v>
      </c>
      <c r="N26" s="144">
        <f t="shared" si="5"/>
        <v>44866.85800000001</v>
      </c>
      <c r="O26" s="143">
        <f t="shared" si="6"/>
        <v>55911.87400000001</v>
      </c>
    </row>
    <row r="27" spans="1:15" s="140" customFormat="1" ht="18.75" customHeight="1">
      <c r="A27" s="141"/>
      <c r="B27" s="154" t="s">
        <v>16</v>
      </c>
      <c r="C27" s="153">
        <v>10061.122999999998</v>
      </c>
      <c r="D27" s="152">
        <v>815.4789999999992</v>
      </c>
      <c r="E27" s="151">
        <f t="shared" si="0"/>
        <v>10876.601999999997</v>
      </c>
      <c r="F27" s="150">
        <v>29931.50500000001</v>
      </c>
      <c r="G27" s="149">
        <v>16783.528000000002</v>
      </c>
      <c r="H27" s="144">
        <f>G27+F27</f>
        <v>46715.03300000001</v>
      </c>
      <c r="I27" s="148">
        <v>6563.128999999999</v>
      </c>
      <c r="J27" s="147">
        <v>2675.1370000000006</v>
      </c>
      <c r="K27" s="144">
        <f>J27+I27</f>
        <v>9238.266</v>
      </c>
      <c r="L27" s="146">
        <f aca="true" t="shared" si="7" ref="L27:N28">I27+F27</f>
        <v>36494.634000000005</v>
      </c>
      <c r="M27" s="145">
        <f t="shared" si="7"/>
        <v>19458.665</v>
      </c>
      <c r="N27" s="144">
        <f t="shared" si="7"/>
        <v>55953.29900000001</v>
      </c>
      <c r="O27" s="143">
        <f>N27+E27</f>
        <v>66829.90100000001</v>
      </c>
    </row>
    <row r="28" spans="1:15" s="140" customFormat="1" ht="18.75" customHeight="1" thickBot="1">
      <c r="A28" s="141"/>
      <c r="B28" s="478" t="s">
        <v>168</v>
      </c>
      <c r="C28" s="479">
        <v>10551.246000000006</v>
      </c>
      <c r="D28" s="480">
        <v>1410.6669999999995</v>
      </c>
      <c r="E28" s="481">
        <f t="shared" si="0"/>
        <v>11961.913000000006</v>
      </c>
      <c r="F28" s="482">
        <v>27326.068000000003</v>
      </c>
      <c r="G28" s="483">
        <v>16748.225</v>
      </c>
      <c r="H28" s="484">
        <f>G28+F28</f>
        <v>44074.293000000005</v>
      </c>
      <c r="I28" s="485">
        <v>2335.556</v>
      </c>
      <c r="J28" s="486">
        <v>1760.7460000000003</v>
      </c>
      <c r="K28" s="484">
        <f>J28+I28</f>
        <v>4096.302000000001</v>
      </c>
      <c r="L28" s="487">
        <f t="shared" si="7"/>
        <v>29661.624000000003</v>
      </c>
      <c r="M28" s="488">
        <f t="shared" si="7"/>
        <v>18508.970999999998</v>
      </c>
      <c r="N28" s="484">
        <f t="shared" si="7"/>
        <v>48170.59500000001</v>
      </c>
      <c r="O28" s="489">
        <f>N28+E28</f>
        <v>60132.508000000016</v>
      </c>
    </row>
    <row r="29" spans="1:17" ht="18" customHeight="1">
      <c r="A29" s="66" t="s">
        <v>4</v>
      </c>
      <c r="B29" s="52"/>
      <c r="C29" s="50"/>
      <c r="D29" s="49"/>
      <c r="E29" s="138"/>
      <c r="F29" s="50"/>
      <c r="G29" s="49"/>
      <c r="H29" s="48"/>
      <c r="I29" s="50"/>
      <c r="J29" s="49"/>
      <c r="K29" s="48"/>
      <c r="L29" s="137"/>
      <c r="M29" s="47"/>
      <c r="N29" s="48"/>
      <c r="O29" s="45"/>
      <c r="Q29" s="139"/>
    </row>
    <row r="30" spans="1:15" ht="18" customHeight="1">
      <c r="A30" s="90" t="s">
        <v>160</v>
      </c>
      <c r="B30" s="90"/>
      <c r="C30" s="65">
        <f>SUM(C11:C15)</f>
        <v>45953.576</v>
      </c>
      <c r="D30" s="63">
        <f aca="true" t="shared" si="8" ref="D30:O30">SUM(D11:D15)</f>
        <v>5406.769999999998</v>
      </c>
      <c r="E30" s="64">
        <f t="shared" si="8"/>
        <v>51360.346</v>
      </c>
      <c r="F30" s="65">
        <f t="shared" si="8"/>
        <v>129898.94099999998</v>
      </c>
      <c r="G30" s="63">
        <f t="shared" si="8"/>
        <v>80010.73999999999</v>
      </c>
      <c r="H30" s="64">
        <f t="shared" si="8"/>
        <v>209909.68099999998</v>
      </c>
      <c r="I30" s="65">
        <f t="shared" si="8"/>
        <v>14294.643</v>
      </c>
      <c r="J30" s="63">
        <f t="shared" si="8"/>
        <v>5652.374</v>
      </c>
      <c r="K30" s="64">
        <f t="shared" si="8"/>
        <v>19947.017</v>
      </c>
      <c r="L30" s="65">
        <f t="shared" si="8"/>
        <v>144193.58399999997</v>
      </c>
      <c r="M30" s="63">
        <f t="shared" si="8"/>
        <v>85663.11399999999</v>
      </c>
      <c r="N30" s="64">
        <f t="shared" si="8"/>
        <v>229856.69799999997</v>
      </c>
      <c r="O30" s="61">
        <f t="shared" si="8"/>
        <v>281217.04399999994</v>
      </c>
    </row>
    <row r="31" spans="1:15" ht="18" customHeight="1" thickBot="1">
      <c r="A31" s="90" t="s">
        <v>161</v>
      </c>
      <c r="B31" s="90"/>
      <c r="C31" s="59">
        <f>SUM(C24:C28)</f>
        <v>48220.88100000001</v>
      </c>
      <c r="D31" s="56">
        <f aca="true" t="shared" si="9" ref="D31:O31">SUM(D24:D28)</f>
        <v>4624.725999999995</v>
      </c>
      <c r="E31" s="57">
        <f t="shared" si="9"/>
        <v>52845.60700000001</v>
      </c>
      <c r="F31" s="58">
        <f t="shared" si="9"/>
        <v>127882.442</v>
      </c>
      <c r="G31" s="56">
        <f t="shared" si="9"/>
        <v>79325.853</v>
      </c>
      <c r="H31" s="57">
        <f t="shared" si="9"/>
        <v>207208.29499999998</v>
      </c>
      <c r="I31" s="58">
        <f t="shared" si="9"/>
        <v>20696.308999999997</v>
      </c>
      <c r="J31" s="56">
        <f t="shared" si="9"/>
        <v>10720.069000000001</v>
      </c>
      <c r="K31" s="57">
        <f t="shared" si="9"/>
        <v>31416.377999999997</v>
      </c>
      <c r="L31" s="58">
        <f t="shared" si="9"/>
        <v>148578.751</v>
      </c>
      <c r="M31" s="56">
        <f t="shared" si="9"/>
        <v>90045.92199999999</v>
      </c>
      <c r="N31" s="57">
        <f t="shared" si="9"/>
        <v>238624.67300000004</v>
      </c>
      <c r="O31" s="54">
        <f t="shared" si="9"/>
        <v>291470.28</v>
      </c>
    </row>
    <row r="32" spans="1:15" ht="16.5" customHeight="1">
      <c r="A32" s="53" t="s">
        <v>3</v>
      </c>
      <c r="B32" s="52"/>
      <c r="C32" s="50"/>
      <c r="D32" s="49"/>
      <c r="E32" s="138"/>
      <c r="F32" s="50"/>
      <c r="G32" s="49"/>
      <c r="H32" s="48"/>
      <c r="I32" s="50"/>
      <c r="J32" s="49"/>
      <c r="K32" s="48"/>
      <c r="L32" s="137"/>
      <c r="M32" s="47"/>
      <c r="N32" s="48"/>
      <c r="O32" s="45"/>
    </row>
    <row r="33" spans="1:15" ht="16.5" customHeight="1">
      <c r="A33" s="90" t="s">
        <v>158</v>
      </c>
      <c r="B33" s="90"/>
      <c r="C33" s="22">
        <f>(C28/C15-1)*100</f>
        <v>8.04735909164922</v>
      </c>
      <c r="D33" s="40">
        <f aca="true" t="shared" si="10" ref="D33:O33">(D28/D15-1)*100</f>
        <v>17.480395879970168</v>
      </c>
      <c r="E33" s="41">
        <f t="shared" si="10"/>
        <v>9.080253995975651</v>
      </c>
      <c r="F33" s="22">
        <f t="shared" si="10"/>
        <v>7.4635503389541835</v>
      </c>
      <c r="G33" s="20">
        <f t="shared" si="10"/>
        <v>-1.4940379932179337</v>
      </c>
      <c r="H33" s="41">
        <f t="shared" si="10"/>
        <v>3.8741691848062976</v>
      </c>
      <c r="I33" s="42">
        <f t="shared" si="10"/>
        <v>-13.06767531304005</v>
      </c>
      <c r="J33" s="40">
        <f t="shared" si="10"/>
        <v>49.949370947866136</v>
      </c>
      <c r="K33" s="41">
        <f t="shared" si="10"/>
        <v>6.098065096310079</v>
      </c>
      <c r="L33" s="42">
        <f t="shared" si="10"/>
        <v>5.501600097059067</v>
      </c>
      <c r="M33" s="40">
        <f t="shared" si="10"/>
        <v>1.8292823821916881</v>
      </c>
      <c r="N33" s="41">
        <f t="shared" si="10"/>
        <v>4.0596501344777325</v>
      </c>
      <c r="O33" s="38">
        <f t="shared" si="10"/>
        <v>5.021214081575098</v>
      </c>
    </row>
    <row r="34" spans="1:15" ht="7.5" customHeight="1" thickBot="1">
      <c r="A34" s="37"/>
      <c r="B34" s="36"/>
      <c r="C34" s="35"/>
      <c r="D34" s="34"/>
      <c r="E34" s="136"/>
      <c r="F34" s="32"/>
      <c r="G34" s="30"/>
      <c r="H34" s="31"/>
      <c r="I34" s="32"/>
      <c r="J34" s="30"/>
      <c r="K34" s="31"/>
      <c r="L34" s="32"/>
      <c r="M34" s="30"/>
      <c r="N34" s="31"/>
      <c r="O34" s="28"/>
    </row>
    <row r="35" spans="1:15" ht="16.5" customHeight="1">
      <c r="A35" s="27" t="s">
        <v>2</v>
      </c>
      <c r="B35" s="26"/>
      <c r="C35" s="25"/>
      <c r="D35" s="24"/>
      <c r="E35" s="135"/>
      <c r="F35" s="22"/>
      <c r="G35" s="20"/>
      <c r="H35" s="21"/>
      <c r="I35" s="22"/>
      <c r="J35" s="20"/>
      <c r="K35" s="21"/>
      <c r="L35" s="22"/>
      <c r="M35" s="20"/>
      <c r="N35" s="21"/>
      <c r="O35" s="18"/>
    </row>
    <row r="36" spans="1:15" ht="16.5" customHeight="1" thickBot="1">
      <c r="A36" s="134" t="s">
        <v>159</v>
      </c>
      <c r="B36" s="16"/>
      <c r="C36" s="15">
        <f aca="true" t="shared" si="11" ref="C36:O36">(C31/C30-1)*100</f>
        <v>4.9339032940548755</v>
      </c>
      <c r="D36" s="11">
        <f t="shared" si="11"/>
        <v>-14.464162522171332</v>
      </c>
      <c r="E36" s="12">
        <f t="shared" si="11"/>
        <v>2.8918438360987953</v>
      </c>
      <c r="F36" s="15">
        <f t="shared" si="11"/>
        <v>-1.5523598456433807</v>
      </c>
      <c r="G36" s="14">
        <f t="shared" si="11"/>
        <v>-0.8559938328279282</v>
      </c>
      <c r="H36" s="12">
        <f t="shared" si="11"/>
        <v>-1.2869277810964808</v>
      </c>
      <c r="I36" s="13">
        <f t="shared" si="11"/>
        <v>44.78367175731495</v>
      </c>
      <c r="J36" s="11">
        <f t="shared" si="11"/>
        <v>89.65604540676186</v>
      </c>
      <c r="K36" s="12">
        <f t="shared" si="11"/>
        <v>57.49912881710581</v>
      </c>
      <c r="L36" s="13">
        <f t="shared" si="11"/>
        <v>3.0411665195866355</v>
      </c>
      <c r="M36" s="11">
        <f t="shared" si="11"/>
        <v>5.1163304663428555</v>
      </c>
      <c r="N36" s="12">
        <f t="shared" si="11"/>
        <v>3.814539700731312</v>
      </c>
      <c r="O36" s="9">
        <f t="shared" si="11"/>
        <v>3.646022251766534</v>
      </c>
    </row>
    <row r="37" spans="1:14" ht="17.25" customHeight="1" thickTop="1">
      <c r="A37" s="132" t="s">
        <v>1</v>
      </c>
      <c r="B37" s="8"/>
      <c r="C37" s="7"/>
      <c r="D37" s="7"/>
      <c r="E37" s="7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13.5" customHeight="1">
      <c r="A38" s="132" t="s">
        <v>30</v>
      </c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 t="s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1">
    <mergeCell ref="I9:K9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</mergeCells>
  <conditionalFormatting sqref="P33:IV33 A36:B36 P36:IV36">
    <cfRule type="cellIs" priority="1" dxfId="68" operator="lessThan" stopIfTrue="1">
      <formula>0</formula>
    </cfRule>
  </conditionalFormatting>
  <conditionalFormatting sqref="C32:O36">
    <cfRule type="cellIs" priority="2" dxfId="69" operator="lessThan" stopIfTrue="1">
      <formula>0</formula>
    </cfRule>
    <cfRule type="cellIs" priority="3" dxfId="70" operator="greaterThanOrEqual" stopIfTrue="1">
      <formula>0</formula>
    </cfRule>
  </conditionalFormatting>
  <hyperlinks>
    <hyperlink ref="O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showGridLines="0" zoomScale="98" zoomScaleNormal="98" zoomScalePageLayoutView="0" workbookViewId="0" topLeftCell="A1">
      <pane xSplit="24226" topLeftCell="P1" activePane="topLeft" state="split"/>
      <selection pane="topLeft" activeCell="G24" sqref="G24"/>
      <selection pane="topRight" activeCell="J1" sqref="J1"/>
    </sheetView>
  </sheetViews>
  <sheetFormatPr defaultColWidth="9.140625" defaultRowHeight="15"/>
  <cols>
    <col min="1" max="1" width="22.140625" style="178" customWidth="1"/>
    <col min="2" max="2" width="10.421875" style="178" customWidth="1"/>
    <col min="3" max="3" width="11.421875" style="178" customWidth="1"/>
    <col min="4" max="4" width="10.00390625" style="178" bestFit="1" customWidth="1"/>
    <col min="5" max="6" width="9.00390625" style="178" customWidth="1"/>
    <col min="7" max="7" width="10.421875" style="178" bestFit="1" customWidth="1"/>
    <col min="8" max="8" width="9.00390625" style="178" customWidth="1"/>
    <col min="9" max="9" width="7.7109375" style="178" bestFit="1" customWidth="1"/>
    <col min="10" max="10" width="10.00390625" style="178" customWidth="1"/>
    <col min="11" max="11" width="11.28125" style="178" customWidth="1"/>
    <col min="12" max="12" width="9.140625" style="178" customWidth="1"/>
    <col min="13" max="13" width="8.8515625" style="178" customWidth="1"/>
    <col min="14" max="15" width="10.28125" style="178" customWidth="1"/>
    <col min="16" max="16" width="8.7109375" style="178" customWidth="1"/>
    <col min="17" max="17" width="7.7109375" style="178" bestFit="1" customWidth="1"/>
    <col min="18" max="16384" width="9.140625" style="178" customWidth="1"/>
  </cols>
  <sheetData>
    <row r="1" spans="14:17" ht="18.75" thickBot="1">
      <c r="N1" s="564" t="s">
        <v>28</v>
      </c>
      <c r="O1" s="565"/>
      <c r="P1" s="565"/>
      <c r="Q1" s="566"/>
    </row>
    <row r="2" ht="7.5" customHeight="1" thickBot="1"/>
    <row r="3" spans="1:17" ht="24" customHeight="1">
      <c r="A3" s="572" t="s">
        <v>40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4"/>
    </row>
    <row r="4" spans="1:17" ht="18" customHeight="1" thickBot="1">
      <c r="A4" s="575" t="s">
        <v>39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7"/>
    </row>
    <row r="5" spans="1:17" ht="15" thickBot="1">
      <c r="A5" s="578" t="s">
        <v>38</v>
      </c>
      <c r="B5" s="567" t="s">
        <v>37</v>
      </c>
      <c r="C5" s="568"/>
      <c r="D5" s="568"/>
      <c r="E5" s="568"/>
      <c r="F5" s="569"/>
      <c r="G5" s="569"/>
      <c r="H5" s="569"/>
      <c r="I5" s="570"/>
      <c r="J5" s="568" t="s">
        <v>36</v>
      </c>
      <c r="K5" s="568"/>
      <c r="L5" s="568"/>
      <c r="M5" s="568"/>
      <c r="N5" s="568"/>
      <c r="O5" s="568"/>
      <c r="P5" s="568"/>
      <c r="Q5" s="571"/>
    </row>
    <row r="6" spans="1:17" s="206" customFormat="1" ht="25.5" customHeight="1" thickBot="1">
      <c r="A6" s="579"/>
      <c r="B6" s="561" t="s">
        <v>162</v>
      </c>
      <c r="C6" s="562"/>
      <c r="D6" s="563"/>
      <c r="E6" s="559" t="s">
        <v>35</v>
      </c>
      <c r="F6" s="561" t="s">
        <v>163</v>
      </c>
      <c r="G6" s="562"/>
      <c r="H6" s="563"/>
      <c r="I6" s="557" t="s">
        <v>34</v>
      </c>
      <c r="J6" s="561" t="s">
        <v>161</v>
      </c>
      <c r="K6" s="562"/>
      <c r="L6" s="563"/>
      <c r="M6" s="559" t="s">
        <v>35</v>
      </c>
      <c r="N6" s="561" t="s">
        <v>160</v>
      </c>
      <c r="O6" s="562"/>
      <c r="P6" s="563"/>
      <c r="Q6" s="559" t="s">
        <v>34</v>
      </c>
    </row>
    <row r="7" spans="1:17" s="201" customFormat="1" ht="15" thickBot="1">
      <c r="A7" s="580"/>
      <c r="B7" s="205"/>
      <c r="C7" s="202" t="s">
        <v>21</v>
      </c>
      <c r="D7" s="202" t="s">
        <v>17</v>
      </c>
      <c r="E7" s="560"/>
      <c r="F7" s="205" t="s">
        <v>22</v>
      </c>
      <c r="G7" s="203" t="s">
        <v>21</v>
      </c>
      <c r="H7" s="202" t="s">
        <v>17</v>
      </c>
      <c r="I7" s="558"/>
      <c r="J7" s="205" t="s">
        <v>22</v>
      </c>
      <c r="K7" s="202" t="s">
        <v>21</v>
      </c>
      <c r="L7" s="203" t="s">
        <v>17</v>
      </c>
      <c r="M7" s="560"/>
      <c r="N7" s="204" t="s">
        <v>22</v>
      </c>
      <c r="O7" s="203" t="s">
        <v>21</v>
      </c>
      <c r="P7" s="202" t="s">
        <v>17</v>
      </c>
      <c r="Q7" s="560"/>
    </row>
    <row r="8" spans="1:17" s="181" customFormat="1" ht="16.5" customHeight="1" thickBot="1">
      <c r="A8" s="200" t="s">
        <v>24</v>
      </c>
      <c r="B8" s="196">
        <f>SUM(B9:B30)</f>
        <v>1078032</v>
      </c>
      <c r="C8" s="195">
        <f>SUM(C9:C30)</f>
        <v>52141</v>
      </c>
      <c r="D8" s="195">
        <f aca="true" t="shared" si="0" ref="D8:D30">C8+B8</f>
        <v>1130173</v>
      </c>
      <c r="E8" s="197">
        <f aca="true" t="shared" si="1" ref="E8:E30">(D8/$D$8)</f>
        <v>1</v>
      </c>
      <c r="F8" s="196">
        <f>SUM(F9:F30)</f>
        <v>1057219</v>
      </c>
      <c r="G8" s="195">
        <f>SUM(G9:G30)</f>
        <v>49821</v>
      </c>
      <c r="H8" s="195">
        <f aca="true" t="shared" si="2" ref="H8:H30">G8+F8</f>
        <v>1107040</v>
      </c>
      <c r="I8" s="194">
        <f aca="true" t="shared" si="3" ref="I8:I24">(D8/H8-1)*100</f>
        <v>2.089626391096977</v>
      </c>
      <c r="J8" s="199">
        <f>SUM(J9:J30)</f>
        <v>5344770</v>
      </c>
      <c r="K8" s="198">
        <f>SUM(K9:K30)</f>
        <v>318569</v>
      </c>
      <c r="L8" s="195">
        <f aca="true" t="shared" si="4" ref="L8:L30">K8+J8</f>
        <v>5663339</v>
      </c>
      <c r="M8" s="197">
        <f aca="true" t="shared" si="5" ref="M8:M30">(L8/$L$8)</f>
        <v>1</v>
      </c>
      <c r="N8" s="196">
        <f>SUM(N9:N30)</f>
        <v>5096634</v>
      </c>
      <c r="O8" s="195">
        <f>SUM(O9:O30)</f>
        <v>254517</v>
      </c>
      <c r="P8" s="195">
        <f aca="true" t="shared" si="6" ref="P8:P30">O8+N8</f>
        <v>5351151</v>
      </c>
      <c r="Q8" s="194">
        <f aca="true" t="shared" si="7" ref="Q8:Q24">(L8/P8-1)*100</f>
        <v>5.834034584335224</v>
      </c>
    </row>
    <row r="9" spans="1:17" s="181" customFormat="1" ht="16.5" customHeight="1" thickTop="1">
      <c r="A9" s="193" t="s">
        <v>169</v>
      </c>
      <c r="B9" s="190">
        <v>616207</v>
      </c>
      <c r="C9" s="189">
        <v>18548</v>
      </c>
      <c r="D9" s="189">
        <f t="shared" si="0"/>
        <v>634755</v>
      </c>
      <c r="E9" s="191">
        <f t="shared" si="1"/>
        <v>0.5616441022746075</v>
      </c>
      <c r="F9" s="190">
        <v>393522</v>
      </c>
      <c r="G9" s="189">
        <v>9646</v>
      </c>
      <c r="H9" s="189">
        <f t="shared" si="2"/>
        <v>403168</v>
      </c>
      <c r="I9" s="192">
        <f t="shared" si="3"/>
        <v>57.441810858004594</v>
      </c>
      <c r="J9" s="190">
        <v>2972327</v>
      </c>
      <c r="K9" s="189">
        <v>110464</v>
      </c>
      <c r="L9" s="189">
        <f t="shared" si="4"/>
        <v>3082791</v>
      </c>
      <c r="M9" s="191">
        <f t="shared" si="5"/>
        <v>0.5443415977747403</v>
      </c>
      <c r="N9" s="190">
        <v>1842720</v>
      </c>
      <c r="O9" s="189">
        <v>56612</v>
      </c>
      <c r="P9" s="189">
        <f t="shared" si="6"/>
        <v>1899332</v>
      </c>
      <c r="Q9" s="188">
        <f t="shared" si="7"/>
        <v>62.30922240029653</v>
      </c>
    </row>
    <row r="10" spans="1:17" s="181" customFormat="1" ht="16.5" customHeight="1">
      <c r="A10" s="193" t="s">
        <v>170</v>
      </c>
      <c r="B10" s="190">
        <v>213264</v>
      </c>
      <c r="C10" s="189">
        <v>0</v>
      </c>
      <c r="D10" s="189">
        <f t="shared" si="0"/>
        <v>213264</v>
      </c>
      <c r="E10" s="191">
        <f t="shared" si="1"/>
        <v>0.18870031402272042</v>
      </c>
      <c r="F10" s="190">
        <v>226600</v>
      </c>
      <c r="G10" s="189">
        <v>1823</v>
      </c>
      <c r="H10" s="189">
        <f t="shared" si="2"/>
        <v>228423</v>
      </c>
      <c r="I10" s="192">
        <f t="shared" si="3"/>
        <v>-6.63637199406365</v>
      </c>
      <c r="J10" s="190">
        <v>1024869</v>
      </c>
      <c r="K10" s="189">
        <v>2755</v>
      </c>
      <c r="L10" s="189">
        <f t="shared" si="4"/>
        <v>1027624</v>
      </c>
      <c r="M10" s="191">
        <f t="shared" si="5"/>
        <v>0.18145196676377665</v>
      </c>
      <c r="N10" s="190">
        <v>1084761</v>
      </c>
      <c r="O10" s="189">
        <v>8043</v>
      </c>
      <c r="P10" s="189">
        <f t="shared" si="6"/>
        <v>1092804</v>
      </c>
      <c r="Q10" s="188">
        <f t="shared" si="7"/>
        <v>-5.964473043656504</v>
      </c>
    </row>
    <row r="11" spans="1:17" s="181" customFormat="1" ht="16.5" customHeight="1">
      <c r="A11" s="193" t="s">
        <v>171</v>
      </c>
      <c r="B11" s="190">
        <v>149728</v>
      </c>
      <c r="C11" s="189">
        <v>0</v>
      </c>
      <c r="D11" s="189">
        <f t="shared" si="0"/>
        <v>149728</v>
      </c>
      <c r="E11" s="191">
        <f t="shared" si="1"/>
        <v>0.13248237216780087</v>
      </c>
      <c r="F11" s="190">
        <v>149382</v>
      </c>
      <c r="G11" s="189"/>
      <c r="H11" s="189">
        <f t="shared" si="2"/>
        <v>149382</v>
      </c>
      <c r="I11" s="192">
        <f t="shared" si="3"/>
        <v>0.23162094495989827</v>
      </c>
      <c r="J11" s="190">
        <v>777488</v>
      </c>
      <c r="K11" s="189"/>
      <c r="L11" s="189">
        <f t="shared" si="4"/>
        <v>777488</v>
      </c>
      <c r="M11" s="191">
        <f t="shared" si="5"/>
        <v>0.1372843829408764</v>
      </c>
      <c r="N11" s="190">
        <v>778748</v>
      </c>
      <c r="O11" s="189">
        <v>911</v>
      </c>
      <c r="P11" s="189">
        <f t="shared" si="6"/>
        <v>779659</v>
      </c>
      <c r="Q11" s="188">
        <f t="shared" si="7"/>
        <v>-0.2784550681772413</v>
      </c>
    </row>
    <row r="12" spans="1:17" s="181" customFormat="1" ht="16.5" customHeight="1">
      <c r="A12" s="193" t="s">
        <v>172</v>
      </c>
      <c r="B12" s="190">
        <v>41373</v>
      </c>
      <c r="C12" s="189">
        <v>336</v>
      </c>
      <c r="D12" s="189">
        <f t="shared" si="0"/>
        <v>41709</v>
      </c>
      <c r="E12" s="191">
        <f t="shared" si="1"/>
        <v>0.03690496941618673</v>
      </c>
      <c r="F12" s="190">
        <v>25400</v>
      </c>
      <c r="G12" s="189"/>
      <c r="H12" s="189">
        <f t="shared" si="2"/>
        <v>25400</v>
      </c>
      <c r="I12" s="192">
        <f t="shared" si="3"/>
        <v>64.20866141732284</v>
      </c>
      <c r="J12" s="190">
        <v>190802</v>
      </c>
      <c r="K12" s="189">
        <v>1359</v>
      </c>
      <c r="L12" s="189">
        <f t="shared" si="4"/>
        <v>192161</v>
      </c>
      <c r="M12" s="191">
        <f t="shared" si="5"/>
        <v>0.03393069000460682</v>
      </c>
      <c r="N12" s="190">
        <v>124969</v>
      </c>
      <c r="O12" s="189"/>
      <c r="P12" s="189">
        <f t="shared" si="6"/>
        <v>124969</v>
      </c>
      <c r="Q12" s="188">
        <f t="shared" si="7"/>
        <v>53.76693419968153</v>
      </c>
    </row>
    <row r="13" spans="1:17" s="181" customFormat="1" ht="16.5" customHeight="1">
      <c r="A13" s="193" t="s">
        <v>173</v>
      </c>
      <c r="B13" s="190">
        <v>38775</v>
      </c>
      <c r="C13" s="189">
        <v>250</v>
      </c>
      <c r="D13" s="189">
        <f t="shared" si="0"/>
        <v>39025</v>
      </c>
      <c r="E13" s="191">
        <f t="shared" si="1"/>
        <v>0.03453011176165065</v>
      </c>
      <c r="F13" s="190">
        <v>69781</v>
      </c>
      <c r="G13" s="189">
        <v>7705</v>
      </c>
      <c r="H13" s="189">
        <f t="shared" si="2"/>
        <v>77486</v>
      </c>
      <c r="I13" s="192">
        <f t="shared" si="3"/>
        <v>-49.636063288852185</v>
      </c>
      <c r="J13" s="190">
        <v>290528</v>
      </c>
      <c r="K13" s="189">
        <v>25719</v>
      </c>
      <c r="L13" s="189">
        <f t="shared" si="4"/>
        <v>316247</v>
      </c>
      <c r="M13" s="191">
        <f t="shared" si="5"/>
        <v>0.05584108597419296</v>
      </c>
      <c r="N13" s="190">
        <v>340777</v>
      </c>
      <c r="O13" s="189">
        <v>35837</v>
      </c>
      <c r="P13" s="189">
        <f t="shared" si="6"/>
        <v>376614</v>
      </c>
      <c r="Q13" s="188">
        <f t="shared" si="7"/>
        <v>-16.02887837414435</v>
      </c>
    </row>
    <row r="14" spans="1:17" s="181" customFormat="1" ht="16.5" customHeight="1">
      <c r="A14" s="193" t="s">
        <v>174</v>
      </c>
      <c r="B14" s="190">
        <v>18685</v>
      </c>
      <c r="C14" s="189">
        <v>354</v>
      </c>
      <c r="D14" s="189">
        <f t="shared" si="0"/>
        <v>19039</v>
      </c>
      <c r="E14" s="191">
        <f t="shared" si="1"/>
        <v>0.016846093474184927</v>
      </c>
      <c r="F14" s="190">
        <v>13668</v>
      </c>
      <c r="G14" s="189">
        <v>562</v>
      </c>
      <c r="H14" s="189">
        <f t="shared" si="2"/>
        <v>14230</v>
      </c>
      <c r="I14" s="192">
        <f t="shared" si="3"/>
        <v>33.79479971890373</v>
      </c>
      <c r="J14" s="190">
        <v>88756</v>
      </c>
      <c r="K14" s="189">
        <v>2140</v>
      </c>
      <c r="L14" s="189">
        <f t="shared" si="4"/>
        <v>90896</v>
      </c>
      <c r="M14" s="191">
        <f t="shared" si="5"/>
        <v>0.016049895653429895</v>
      </c>
      <c r="N14" s="190">
        <v>70259</v>
      </c>
      <c r="O14" s="189">
        <v>4073</v>
      </c>
      <c r="P14" s="189">
        <f t="shared" si="6"/>
        <v>74332</v>
      </c>
      <c r="Q14" s="188">
        <f t="shared" si="7"/>
        <v>22.283807781305498</v>
      </c>
    </row>
    <row r="15" spans="1:17" s="181" customFormat="1" ht="16.5" customHeight="1">
      <c r="A15" s="193" t="s">
        <v>175</v>
      </c>
      <c r="B15" s="190">
        <v>0</v>
      </c>
      <c r="C15" s="189">
        <v>14951</v>
      </c>
      <c r="D15" s="189">
        <f t="shared" si="0"/>
        <v>14951</v>
      </c>
      <c r="E15" s="191">
        <f t="shared" si="1"/>
        <v>0.013228948134489145</v>
      </c>
      <c r="F15" s="190"/>
      <c r="G15" s="189">
        <v>13410</v>
      </c>
      <c r="H15" s="189">
        <f t="shared" si="2"/>
        <v>13410</v>
      </c>
      <c r="I15" s="192">
        <f t="shared" si="3"/>
        <v>11.491424310216258</v>
      </c>
      <c r="J15" s="190"/>
      <c r="K15" s="189">
        <v>84664</v>
      </c>
      <c r="L15" s="189">
        <f t="shared" si="4"/>
        <v>84664</v>
      </c>
      <c r="M15" s="191">
        <f t="shared" si="5"/>
        <v>0.014949484747425502</v>
      </c>
      <c r="N15" s="190"/>
      <c r="O15" s="189">
        <v>64627</v>
      </c>
      <c r="P15" s="189">
        <f t="shared" si="6"/>
        <v>64627</v>
      </c>
      <c r="Q15" s="188">
        <f t="shared" si="7"/>
        <v>31.004069506552987</v>
      </c>
    </row>
    <row r="16" spans="1:17" s="181" customFormat="1" ht="16.5" customHeight="1">
      <c r="A16" s="193" t="s">
        <v>176</v>
      </c>
      <c r="B16" s="190">
        <v>0</v>
      </c>
      <c r="C16" s="189">
        <v>2305</v>
      </c>
      <c r="D16" s="189">
        <f t="shared" si="0"/>
        <v>2305</v>
      </c>
      <c r="E16" s="191">
        <f t="shared" si="1"/>
        <v>0.002039510765166041</v>
      </c>
      <c r="F16" s="190"/>
      <c r="G16" s="189">
        <v>3265</v>
      </c>
      <c r="H16" s="189">
        <f t="shared" si="2"/>
        <v>3265</v>
      </c>
      <c r="I16" s="192">
        <f t="shared" si="3"/>
        <v>-29.402756508422666</v>
      </c>
      <c r="J16" s="190"/>
      <c r="K16" s="189">
        <v>12149</v>
      </c>
      <c r="L16" s="189">
        <f t="shared" si="4"/>
        <v>12149</v>
      </c>
      <c r="M16" s="191">
        <f t="shared" si="5"/>
        <v>0.0021452009141603567</v>
      </c>
      <c r="N16" s="190"/>
      <c r="O16" s="189">
        <v>10203</v>
      </c>
      <c r="P16" s="189">
        <f t="shared" si="6"/>
        <v>10203</v>
      </c>
      <c r="Q16" s="188">
        <f t="shared" si="7"/>
        <v>19.07282171910223</v>
      </c>
    </row>
    <row r="17" spans="1:17" s="181" customFormat="1" ht="16.5" customHeight="1">
      <c r="A17" s="193" t="s">
        <v>177</v>
      </c>
      <c r="B17" s="190">
        <v>0</v>
      </c>
      <c r="C17" s="189">
        <v>2254</v>
      </c>
      <c r="D17" s="189">
        <f t="shared" si="0"/>
        <v>2254</v>
      </c>
      <c r="E17" s="191">
        <f t="shared" si="1"/>
        <v>0.0019943849304487012</v>
      </c>
      <c r="F17" s="190"/>
      <c r="G17" s="189">
        <v>2068</v>
      </c>
      <c r="H17" s="189">
        <f t="shared" si="2"/>
        <v>2068</v>
      </c>
      <c r="I17" s="192">
        <f t="shared" si="3"/>
        <v>8.994197292069629</v>
      </c>
      <c r="J17" s="190"/>
      <c r="K17" s="189">
        <v>9195</v>
      </c>
      <c r="L17" s="189">
        <f t="shared" si="4"/>
        <v>9195</v>
      </c>
      <c r="M17" s="191">
        <f t="shared" si="5"/>
        <v>0.0016236004943373512</v>
      </c>
      <c r="N17" s="190"/>
      <c r="O17" s="189">
        <v>10800</v>
      </c>
      <c r="P17" s="189">
        <f t="shared" si="6"/>
        <v>10800</v>
      </c>
      <c r="Q17" s="188">
        <f t="shared" si="7"/>
        <v>-14.861111111111114</v>
      </c>
    </row>
    <row r="18" spans="1:17" s="181" customFormat="1" ht="16.5" customHeight="1">
      <c r="A18" s="193" t="s">
        <v>178</v>
      </c>
      <c r="B18" s="190">
        <v>0</v>
      </c>
      <c r="C18" s="189">
        <v>2026</v>
      </c>
      <c r="D18" s="189">
        <f t="shared" si="0"/>
        <v>2026</v>
      </c>
      <c r="E18" s="191">
        <f t="shared" si="1"/>
        <v>0.0017926459046535353</v>
      </c>
      <c r="F18" s="190"/>
      <c r="G18" s="189">
        <v>1051</v>
      </c>
      <c r="H18" s="189">
        <f t="shared" si="2"/>
        <v>1051</v>
      </c>
      <c r="I18" s="192">
        <f t="shared" si="3"/>
        <v>92.76879162702187</v>
      </c>
      <c r="J18" s="190"/>
      <c r="K18" s="189">
        <v>10288</v>
      </c>
      <c r="L18" s="189">
        <f t="shared" si="4"/>
        <v>10288</v>
      </c>
      <c r="M18" s="191">
        <f t="shared" si="5"/>
        <v>0.0018165961811574408</v>
      </c>
      <c r="N18" s="190"/>
      <c r="O18" s="189">
        <v>3639</v>
      </c>
      <c r="P18" s="189">
        <f t="shared" si="6"/>
        <v>3639</v>
      </c>
      <c r="Q18" s="188">
        <f t="shared" si="7"/>
        <v>182.71503160208852</v>
      </c>
    </row>
    <row r="19" spans="1:17" s="181" customFormat="1" ht="16.5" customHeight="1">
      <c r="A19" s="193" t="s">
        <v>179</v>
      </c>
      <c r="B19" s="190">
        <v>0</v>
      </c>
      <c r="C19" s="189">
        <v>945</v>
      </c>
      <c r="D19" s="189">
        <f t="shared" si="0"/>
        <v>945</v>
      </c>
      <c r="E19" s="191">
        <f t="shared" si="1"/>
        <v>0.000836155172703648</v>
      </c>
      <c r="F19" s="190"/>
      <c r="G19" s="189">
        <v>591</v>
      </c>
      <c r="H19" s="189">
        <f t="shared" si="2"/>
        <v>591</v>
      </c>
      <c r="I19" s="192">
        <f t="shared" si="3"/>
        <v>59.89847715736041</v>
      </c>
      <c r="J19" s="190"/>
      <c r="K19" s="189">
        <v>6592</v>
      </c>
      <c r="L19" s="189">
        <f t="shared" si="4"/>
        <v>6592</v>
      </c>
      <c r="M19" s="191">
        <f t="shared" si="5"/>
        <v>0.0011639776464025904</v>
      </c>
      <c r="N19" s="190"/>
      <c r="O19" s="189">
        <v>2796</v>
      </c>
      <c r="P19" s="189">
        <f t="shared" si="6"/>
        <v>2796</v>
      </c>
      <c r="Q19" s="188">
        <f t="shared" si="7"/>
        <v>135.76537911301858</v>
      </c>
    </row>
    <row r="20" spans="1:17" s="181" customFormat="1" ht="16.5" customHeight="1">
      <c r="A20" s="193" t="s">
        <v>180</v>
      </c>
      <c r="B20" s="190">
        <v>0</v>
      </c>
      <c r="C20" s="189">
        <v>852</v>
      </c>
      <c r="D20" s="189">
        <f t="shared" si="0"/>
        <v>852</v>
      </c>
      <c r="E20" s="191">
        <f t="shared" si="1"/>
        <v>0.0007538668858661461</v>
      </c>
      <c r="F20" s="190"/>
      <c r="G20" s="189">
        <v>637</v>
      </c>
      <c r="H20" s="189">
        <f t="shared" si="2"/>
        <v>637</v>
      </c>
      <c r="I20" s="192">
        <f t="shared" si="3"/>
        <v>33.751962323390906</v>
      </c>
      <c r="J20" s="190"/>
      <c r="K20" s="189">
        <v>4567</v>
      </c>
      <c r="L20" s="189">
        <f t="shared" si="4"/>
        <v>4567</v>
      </c>
      <c r="M20" s="191">
        <f t="shared" si="5"/>
        <v>0.000806414731662717</v>
      </c>
      <c r="N20" s="190"/>
      <c r="O20" s="189">
        <v>3832</v>
      </c>
      <c r="P20" s="189">
        <f t="shared" si="6"/>
        <v>3832</v>
      </c>
      <c r="Q20" s="188">
        <f t="shared" si="7"/>
        <v>19.180584551148215</v>
      </c>
    </row>
    <row r="21" spans="1:17" s="181" customFormat="1" ht="16.5" customHeight="1">
      <c r="A21" s="193" t="s">
        <v>181</v>
      </c>
      <c r="B21" s="190">
        <v>0</v>
      </c>
      <c r="C21" s="189">
        <v>851</v>
      </c>
      <c r="D21" s="189">
        <f t="shared" si="0"/>
        <v>851</v>
      </c>
      <c r="E21" s="191">
        <f t="shared" si="1"/>
        <v>0.0007529820655775708</v>
      </c>
      <c r="F21" s="190"/>
      <c r="G21" s="189">
        <v>387</v>
      </c>
      <c r="H21" s="189">
        <f t="shared" si="2"/>
        <v>387</v>
      </c>
      <c r="I21" s="192">
        <f t="shared" si="3"/>
        <v>119.8966408268734</v>
      </c>
      <c r="J21" s="190"/>
      <c r="K21" s="189">
        <v>4059</v>
      </c>
      <c r="L21" s="189">
        <f t="shared" si="4"/>
        <v>4059</v>
      </c>
      <c r="M21" s="191">
        <f t="shared" si="5"/>
        <v>0.0007167149979897019</v>
      </c>
      <c r="N21" s="190"/>
      <c r="O21" s="189">
        <v>948</v>
      </c>
      <c r="P21" s="189">
        <f t="shared" si="6"/>
        <v>948</v>
      </c>
      <c r="Q21" s="188">
        <f t="shared" si="7"/>
        <v>328.16455696202536</v>
      </c>
    </row>
    <row r="22" spans="1:17" s="181" customFormat="1" ht="16.5" customHeight="1">
      <c r="A22" s="193" t="s">
        <v>182</v>
      </c>
      <c r="B22" s="190">
        <v>0</v>
      </c>
      <c r="C22" s="189">
        <v>786</v>
      </c>
      <c r="D22" s="189">
        <f t="shared" si="0"/>
        <v>786</v>
      </c>
      <c r="E22" s="191">
        <f t="shared" si="1"/>
        <v>0.0006954687468201771</v>
      </c>
      <c r="F22" s="190"/>
      <c r="G22" s="189">
        <v>977</v>
      </c>
      <c r="H22" s="189">
        <f t="shared" si="2"/>
        <v>977</v>
      </c>
      <c r="I22" s="192">
        <f t="shared" si="3"/>
        <v>-19.549641760491298</v>
      </c>
      <c r="J22" s="190"/>
      <c r="K22" s="189">
        <v>5034</v>
      </c>
      <c r="L22" s="189">
        <f t="shared" si="4"/>
        <v>5034</v>
      </c>
      <c r="M22" s="191">
        <f t="shared" si="5"/>
        <v>0.0008888749199014928</v>
      </c>
      <c r="N22" s="190"/>
      <c r="O22" s="189">
        <v>4537</v>
      </c>
      <c r="P22" s="189">
        <f t="shared" si="6"/>
        <v>4537</v>
      </c>
      <c r="Q22" s="188">
        <f t="shared" si="7"/>
        <v>10.954375137756234</v>
      </c>
    </row>
    <row r="23" spans="1:17" s="181" customFormat="1" ht="16.5" customHeight="1">
      <c r="A23" s="193" t="s">
        <v>183</v>
      </c>
      <c r="B23" s="190">
        <v>0</v>
      </c>
      <c r="C23" s="189">
        <v>782</v>
      </c>
      <c r="D23" s="189">
        <f t="shared" si="0"/>
        <v>782</v>
      </c>
      <c r="E23" s="191">
        <f t="shared" si="1"/>
        <v>0.000691929465665876</v>
      </c>
      <c r="F23" s="190"/>
      <c r="G23" s="189">
        <v>264</v>
      </c>
      <c r="H23" s="189">
        <f t="shared" si="2"/>
        <v>264</v>
      </c>
      <c r="I23" s="192">
        <f t="shared" si="3"/>
        <v>196.2121212121212</v>
      </c>
      <c r="J23" s="190"/>
      <c r="K23" s="189">
        <v>2302</v>
      </c>
      <c r="L23" s="189">
        <f t="shared" si="4"/>
        <v>2302</v>
      </c>
      <c r="M23" s="191">
        <f t="shared" si="5"/>
        <v>0.0004064739899907104</v>
      </c>
      <c r="N23" s="190"/>
      <c r="O23" s="189">
        <v>1136</v>
      </c>
      <c r="P23" s="189">
        <f t="shared" si="6"/>
        <v>1136</v>
      </c>
      <c r="Q23" s="188">
        <f t="shared" si="7"/>
        <v>102.64084507042254</v>
      </c>
    </row>
    <row r="24" spans="1:17" s="181" customFormat="1" ht="16.5" customHeight="1">
      <c r="A24" s="193" t="s">
        <v>184</v>
      </c>
      <c r="B24" s="190">
        <v>0</v>
      </c>
      <c r="C24" s="189">
        <v>618</v>
      </c>
      <c r="D24" s="189">
        <f t="shared" si="0"/>
        <v>618</v>
      </c>
      <c r="E24" s="191">
        <f t="shared" si="1"/>
        <v>0.0005468189383395286</v>
      </c>
      <c r="F24" s="190"/>
      <c r="G24" s="189">
        <v>310</v>
      </c>
      <c r="H24" s="189">
        <f t="shared" si="2"/>
        <v>310</v>
      </c>
      <c r="I24" s="192">
        <f t="shared" si="3"/>
        <v>99.35483870967742</v>
      </c>
      <c r="J24" s="190"/>
      <c r="K24" s="189">
        <v>2647</v>
      </c>
      <c r="L24" s="189">
        <f t="shared" si="4"/>
        <v>2647</v>
      </c>
      <c r="M24" s="191">
        <f t="shared" si="5"/>
        <v>0.00046739211620565183</v>
      </c>
      <c r="N24" s="190"/>
      <c r="O24" s="189">
        <v>1965</v>
      </c>
      <c r="P24" s="189">
        <f t="shared" si="6"/>
        <v>1965</v>
      </c>
      <c r="Q24" s="188">
        <f t="shared" si="7"/>
        <v>34.70737913486006</v>
      </c>
    </row>
    <row r="25" spans="1:17" s="181" customFormat="1" ht="16.5" customHeight="1">
      <c r="A25" s="193" t="s">
        <v>185</v>
      </c>
      <c r="B25" s="190">
        <v>0</v>
      </c>
      <c r="C25" s="189">
        <v>476</v>
      </c>
      <c r="D25" s="189">
        <f t="shared" si="0"/>
        <v>476</v>
      </c>
      <c r="E25" s="191">
        <f t="shared" si="1"/>
        <v>0.00042117445736183755</v>
      </c>
      <c r="F25" s="190"/>
      <c r="G25" s="189">
        <v>413</v>
      </c>
      <c r="H25" s="189">
        <f t="shared" si="2"/>
        <v>413</v>
      </c>
      <c r="I25" s="192"/>
      <c r="J25" s="190"/>
      <c r="K25" s="189">
        <v>2046</v>
      </c>
      <c r="L25" s="189">
        <f t="shared" si="4"/>
        <v>2046</v>
      </c>
      <c r="M25" s="191">
        <f t="shared" si="5"/>
        <v>0.0003612709745964351</v>
      </c>
      <c r="N25" s="190"/>
      <c r="O25" s="189">
        <v>1708</v>
      </c>
      <c r="P25" s="189">
        <f t="shared" si="6"/>
        <v>1708</v>
      </c>
      <c r="Q25" s="188"/>
    </row>
    <row r="26" spans="1:17" s="181" customFormat="1" ht="16.5" customHeight="1">
      <c r="A26" s="193" t="s">
        <v>186</v>
      </c>
      <c r="B26" s="190">
        <v>0</v>
      </c>
      <c r="C26" s="189">
        <v>473</v>
      </c>
      <c r="D26" s="189">
        <f t="shared" si="0"/>
        <v>473</v>
      </c>
      <c r="E26" s="191">
        <f t="shared" si="1"/>
        <v>0.00041851999649611166</v>
      </c>
      <c r="F26" s="190"/>
      <c r="G26" s="189">
        <v>447</v>
      </c>
      <c r="H26" s="189">
        <f t="shared" si="2"/>
        <v>447</v>
      </c>
      <c r="I26" s="192">
        <f>(D26/H26-1)*100</f>
        <v>5.8165548098433995</v>
      </c>
      <c r="J26" s="190"/>
      <c r="K26" s="189">
        <v>2852</v>
      </c>
      <c r="L26" s="189">
        <f t="shared" si="4"/>
        <v>2852</v>
      </c>
      <c r="M26" s="191">
        <f t="shared" si="5"/>
        <v>0.0005035898433768489</v>
      </c>
      <c r="N26" s="190"/>
      <c r="O26" s="189">
        <v>2199</v>
      </c>
      <c r="P26" s="189">
        <f t="shared" si="6"/>
        <v>2199</v>
      </c>
      <c r="Q26" s="188">
        <f>(L26/P26-1)*100</f>
        <v>29.69531605275124</v>
      </c>
    </row>
    <row r="27" spans="1:17" s="181" customFormat="1" ht="16.5" customHeight="1">
      <c r="A27" s="193" t="s">
        <v>187</v>
      </c>
      <c r="B27" s="190">
        <v>0</v>
      </c>
      <c r="C27" s="189">
        <v>467</v>
      </c>
      <c r="D27" s="189">
        <f t="shared" si="0"/>
        <v>467</v>
      </c>
      <c r="E27" s="191">
        <f t="shared" si="1"/>
        <v>0.00041321107476465993</v>
      </c>
      <c r="F27" s="190"/>
      <c r="G27" s="189">
        <v>930</v>
      </c>
      <c r="H27" s="189">
        <f t="shared" si="2"/>
        <v>930</v>
      </c>
      <c r="I27" s="192">
        <f>(D27/H27-1)*100</f>
        <v>-49.784946236559136</v>
      </c>
      <c r="J27" s="190"/>
      <c r="K27" s="189">
        <v>2288</v>
      </c>
      <c r="L27" s="189">
        <f t="shared" si="4"/>
        <v>2288</v>
      </c>
      <c r="M27" s="191">
        <f t="shared" si="5"/>
        <v>0.000404001950086336</v>
      </c>
      <c r="N27" s="190"/>
      <c r="O27" s="189">
        <v>4056</v>
      </c>
      <c r="P27" s="189">
        <f t="shared" si="6"/>
        <v>4056</v>
      </c>
      <c r="Q27" s="188">
        <f>(L27/P27-1)*100</f>
        <v>-43.58974358974359</v>
      </c>
    </row>
    <row r="28" spans="1:17" s="181" customFormat="1" ht="16.5" customHeight="1">
      <c r="A28" s="193" t="s">
        <v>188</v>
      </c>
      <c r="B28" s="190">
        <v>0</v>
      </c>
      <c r="C28" s="189">
        <v>432</v>
      </c>
      <c r="D28" s="189">
        <f t="shared" si="0"/>
        <v>432</v>
      </c>
      <c r="E28" s="191">
        <f t="shared" si="1"/>
        <v>0.0003822423646645248</v>
      </c>
      <c r="F28" s="190"/>
      <c r="G28" s="189">
        <v>316</v>
      </c>
      <c r="H28" s="189">
        <f t="shared" si="2"/>
        <v>316</v>
      </c>
      <c r="I28" s="192">
        <f>(D28/H28-1)*100</f>
        <v>36.70886075949367</v>
      </c>
      <c r="J28" s="190"/>
      <c r="K28" s="189">
        <v>1783</v>
      </c>
      <c r="L28" s="189">
        <f t="shared" si="4"/>
        <v>1783</v>
      </c>
      <c r="M28" s="191">
        <f t="shared" si="5"/>
        <v>0.0003148319392499725</v>
      </c>
      <c r="N28" s="190"/>
      <c r="O28" s="189">
        <v>834</v>
      </c>
      <c r="P28" s="189">
        <f t="shared" si="6"/>
        <v>834</v>
      </c>
      <c r="Q28" s="188">
        <f>(L28/P28-1)*100</f>
        <v>113.78896882494006</v>
      </c>
    </row>
    <row r="29" spans="1:17" s="181" customFormat="1" ht="16.5" customHeight="1">
      <c r="A29" s="193" t="s">
        <v>189</v>
      </c>
      <c r="B29" s="190">
        <v>0</v>
      </c>
      <c r="C29" s="189">
        <v>393</v>
      </c>
      <c r="D29" s="189">
        <f t="shared" si="0"/>
        <v>393</v>
      </c>
      <c r="E29" s="191">
        <f t="shared" si="1"/>
        <v>0.00034773437341008854</v>
      </c>
      <c r="F29" s="190"/>
      <c r="G29" s="189"/>
      <c r="H29" s="189">
        <f t="shared" si="2"/>
        <v>0</v>
      </c>
      <c r="I29" s="192"/>
      <c r="J29" s="190"/>
      <c r="K29" s="189">
        <v>999</v>
      </c>
      <c r="L29" s="189">
        <f t="shared" si="4"/>
        <v>999</v>
      </c>
      <c r="M29" s="191">
        <f t="shared" si="5"/>
        <v>0.0001763977046050042</v>
      </c>
      <c r="N29" s="190"/>
      <c r="O29" s="189"/>
      <c r="P29" s="189">
        <f t="shared" si="6"/>
        <v>0</v>
      </c>
      <c r="Q29" s="188"/>
    </row>
    <row r="30" spans="1:17" s="181" customFormat="1" ht="16.5" customHeight="1" thickBot="1">
      <c r="A30" s="187" t="s">
        <v>120</v>
      </c>
      <c r="B30" s="184">
        <v>0</v>
      </c>
      <c r="C30" s="183">
        <v>4042</v>
      </c>
      <c r="D30" s="183">
        <f t="shared" si="0"/>
        <v>4042</v>
      </c>
      <c r="E30" s="185">
        <f t="shared" si="1"/>
        <v>0.003576443606421318</v>
      </c>
      <c r="F30" s="184">
        <v>178866</v>
      </c>
      <c r="G30" s="183">
        <v>5019</v>
      </c>
      <c r="H30" s="183">
        <f t="shared" si="2"/>
        <v>183885</v>
      </c>
      <c r="I30" s="186">
        <f>(D30/H30-1)*100</f>
        <v>-97.80188704897083</v>
      </c>
      <c r="J30" s="184">
        <v>0</v>
      </c>
      <c r="K30" s="183">
        <v>24667</v>
      </c>
      <c r="L30" s="183">
        <f t="shared" si="4"/>
        <v>24667</v>
      </c>
      <c r="M30" s="185">
        <f t="shared" si="5"/>
        <v>0.004355557737228868</v>
      </c>
      <c r="N30" s="184">
        <v>854400</v>
      </c>
      <c r="O30" s="183">
        <v>35761</v>
      </c>
      <c r="P30" s="183">
        <f t="shared" si="6"/>
        <v>890161</v>
      </c>
      <c r="Q30" s="182">
        <f>(L30/P30-1)*100</f>
        <v>-97.22892825005813</v>
      </c>
    </row>
    <row r="31" s="180" customFormat="1" ht="12.75">
      <c r="A31" s="179" t="s">
        <v>1</v>
      </c>
    </row>
    <row r="32" ht="14.25">
      <c r="A32" s="179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31:Q65536 I31:I65536 Q3 I3 I5 Q5">
    <cfRule type="cellIs" priority="1" dxfId="68" operator="lessThan" stopIfTrue="1">
      <formula>0</formula>
    </cfRule>
  </conditionalFormatting>
  <conditionalFormatting sqref="I8:I30 Q8:Q30">
    <cfRule type="cellIs" priority="2" dxfId="68" operator="lessThan" stopIfTrue="1">
      <formula>0</formula>
    </cfRule>
    <cfRule type="cellIs" priority="3" dxfId="70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9"/>
  <sheetViews>
    <sheetView showGridLines="0" zoomScale="90" zoomScaleNormal="90" zoomScalePageLayoutView="0" workbookViewId="0" topLeftCell="A1">
      <pane xSplit="22320" topLeftCell="A1" activePane="topLeft" state="split"/>
      <selection pane="topLeft" activeCell="M26" sqref="M26"/>
      <selection pane="topRight" activeCell="J1" sqref="J1"/>
    </sheetView>
  </sheetViews>
  <sheetFormatPr defaultColWidth="9.140625" defaultRowHeight="15"/>
  <cols>
    <col min="1" max="1" width="23.421875" style="178" customWidth="1"/>
    <col min="2" max="2" width="9.00390625" style="178" customWidth="1"/>
    <col min="3" max="3" width="11.8515625" style="178" customWidth="1"/>
    <col min="4" max="4" width="8.140625" style="178" bestFit="1" customWidth="1"/>
    <col min="5" max="5" width="10.140625" style="178" bestFit="1" customWidth="1"/>
    <col min="6" max="6" width="8.8515625" style="178" customWidth="1"/>
    <col min="7" max="7" width="13.421875" style="178" customWidth="1"/>
    <col min="8" max="8" width="8.140625" style="178" bestFit="1" customWidth="1"/>
    <col min="9" max="9" width="7.7109375" style="178" bestFit="1" customWidth="1"/>
    <col min="10" max="10" width="9.421875" style="178" customWidth="1"/>
    <col min="11" max="11" width="11.28125" style="178" customWidth="1"/>
    <col min="12" max="12" width="8.140625" style="178" bestFit="1" customWidth="1"/>
    <col min="13" max="13" width="10.421875" style="178" customWidth="1"/>
    <col min="14" max="14" width="9.7109375" style="178" customWidth="1"/>
    <col min="15" max="15" width="12.28125" style="178" customWidth="1"/>
    <col min="16" max="16" width="7.8515625" style="178" customWidth="1"/>
    <col min="17" max="17" width="7.7109375" style="178" bestFit="1" customWidth="1"/>
    <col min="18" max="16384" width="9.140625" style="178" customWidth="1"/>
  </cols>
  <sheetData>
    <row r="1" spans="14:17" ht="18.75" thickBot="1">
      <c r="N1" s="564" t="s">
        <v>28</v>
      </c>
      <c r="O1" s="565"/>
      <c r="P1" s="565"/>
      <c r="Q1" s="566"/>
    </row>
    <row r="2" ht="7.5" customHeight="1" thickBot="1"/>
    <row r="3" spans="1:17" ht="24" customHeight="1">
      <c r="A3" s="572" t="s">
        <v>42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4"/>
    </row>
    <row r="4" spans="1:17" ht="13.5" customHeight="1" thickBot="1">
      <c r="A4" s="575" t="s">
        <v>39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7"/>
    </row>
    <row r="5" spans="1:17" ht="15" thickBot="1">
      <c r="A5" s="578" t="s">
        <v>38</v>
      </c>
      <c r="B5" s="567" t="s">
        <v>37</v>
      </c>
      <c r="C5" s="568"/>
      <c r="D5" s="568"/>
      <c r="E5" s="568"/>
      <c r="F5" s="569"/>
      <c r="G5" s="569"/>
      <c r="H5" s="569"/>
      <c r="I5" s="570"/>
      <c r="J5" s="568" t="s">
        <v>36</v>
      </c>
      <c r="K5" s="568"/>
      <c r="L5" s="568"/>
      <c r="M5" s="568"/>
      <c r="N5" s="568"/>
      <c r="O5" s="568"/>
      <c r="P5" s="568"/>
      <c r="Q5" s="571"/>
    </row>
    <row r="6" spans="1:17" s="206" customFormat="1" ht="25.5" customHeight="1" thickBot="1">
      <c r="A6" s="579"/>
      <c r="B6" s="561" t="s">
        <v>162</v>
      </c>
      <c r="C6" s="562"/>
      <c r="D6" s="563"/>
      <c r="E6" s="559" t="s">
        <v>35</v>
      </c>
      <c r="F6" s="561" t="s">
        <v>163</v>
      </c>
      <c r="G6" s="562"/>
      <c r="H6" s="563"/>
      <c r="I6" s="557" t="s">
        <v>34</v>
      </c>
      <c r="J6" s="561" t="s">
        <v>161</v>
      </c>
      <c r="K6" s="562"/>
      <c r="L6" s="563"/>
      <c r="M6" s="559" t="s">
        <v>35</v>
      </c>
      <c r="N6" s="561" t="s">
        <v>160</v>
      </c>
      <c r="O6" s="562"/>
      <c r="P6" s="563"/>
      <c r="Q6" s="559" t="s">
        <v>34</v>
      </c>
    </row>
    <row r="7" spans="1:17" s="201" customFormat="1" ht="15" thickBot="1">
      <c r="A7" s="580"/>
      <c r="B7" s="205" t="s">
        <v>22</v>
      </c>
      <c r="C7" s="202" t="s">
        <v>21</v>
      </c>
      <c r="D7" s="202" t="s">
        <v>17</v>
      </c>
      <c r="E7" s="560"/>
      <c r="F7" s="205" t="s">
        <v>22</v>
      </c>
      <c r="G7" s="202" t="s">
        <v>21</v>
      </c>
      <c r="H7" s="202" t="s">
        <v>17</v>
      </c>
      <c r="I7" s="558"/>
      <c r="J7" s="205" t="s">
        <v>22</v>
      </c>
      <c r="K7" s="202" t="s">
        <v>21</v>
      </c>
      <c r="L7" s="203" t="s">
        <v>17</v>
      </c>
      <c r="M7" s="560"/>
      <c r="N7" s="204" t="s">
        <v>22</v>
      </c>
      <c r="O7" s="203" t="s">
        <v>21</v>
      </c>
      <c r="P7" s="202" t="s">
        <v>17</v>
      </c>
      <c r="Q7" s="560"/>
    </row>
    <row r="8" spans="1:17" s="208" customFormat="1" ht="16.5" customHeight="1" thickBot="1">
      <c r="A8" s="213" t="s">
        <v>24</v>
      </c>
      <c r="B8" s="211">
        <f>SUM(B9:B26)</f>
        <v>10551.246000000003</v>
      </c>
      <c r="C8" s="210">
        <f>SUM(C9:C26)</f>
        <v>1410.667</v>
      </c>
      <c r="D8" s="210">
        <f>C8+B8</f>
        <v>11961.913000000002</v>
      </c>
      <c r="E8" s="212">
        <f aca="true" t="shared" si="0" ref="E8:E26">(D8/$D$8)</f>
        <v>1</v>
      </c>
      <c r="F8" s="211">
        <f>SUM(F9:F26)</f>
        <v>9765.39</v>
      </c>
      <c r="G8" s="210">
        <f>SUM(G9:G26)</f>
        <v>1200.768</v>
      </c>
      <c r="H8" s="210">
        <f>G8+F8</f>
        <v>10966.158</v>
      </c>
      <c r="I8" s="209">
        <f>(D8/H8-1)*100</f>
        <v>9.080253995975651</v>
      </c>
      <c r="J8" s="211">
        <f>SUM(J9:J26)</f>
        <v>48220.881000000016</v>
      </c>
      <c r="K8" s="210">
        <f>SUM(K9:K26)</f>
        <v>4624.725999999997</v>
      </c>
      <c r="L8" s="210">
        <f>K8+J8</f>
        <v>52845.60700000001</v>
      </c>
      <c r="M8" s="212">
        <f aca="true" t="shared" si="1" ref="M8:M26">(L8/$L$8)</f>
        <v>1</v>
      </c>
      <c r="N8" s="211">
        <f>SUM(N9:N26)</f>
        <v>45953.57600000001</v>
      </c>
      <c r="O8" s="210">
        <f>SUM(O9:O26)</f>
        <v>5406.769999999999</v>
      </c>
      <c r="P8" s="210">
        <f>O8+N8</f>
        <v>51360.346000000005</v>
      </c>
      <c r="Q8" s="209">
        <f>(L8/P8-1)*100</f>
        <v>2.891843836098773</v>
      </c>
    </row>
    <row r="9" spans="1:17" s="181" customFormat="1" ht="16.5" customHeight="1" thickTop="1">
      <c r="A9" s="193" t="s">
        <v>169</v>
      </c>
      <c r="B9" s="190">
        <v>3624.300000000001</v>
      </c>
      <c r="C9" s="189">
        <v>135.926</v>
      </c>
      <c r="D9" s="189">
        <f>C9+B9</f>
        <v>3760.226000000001</v>
      </c>
      <c r="E9" s="191">
        <f t="shared" si="0"/>
        <v>0.31434988701221955</v>
      </c>
      <c r="F9" s="190">
        <v>1997.3629999999998</v>
      </c>
      <c r="G9" s="189">
        <v>77.71900000000001</v>
      </c>
      <c r="H9" s="189">
        <f>G9+F9</f>
        <v>2075.082</v>
      </c>
      <c r="I9" s="192">
        <f>(D9/H9-1)*100</f>
        <v>81.20854983080193</v>
      </c>
      <c r="J9" s="190">
        <v>15107.403000000008</v>
      </c>
      <c r="K9" s="189">
        <v>560.8689999999997</v>
      </c>
      <c r="L9" s="189">
        <f>K9+J9</f>
        <v>15668.272000000008</v>
      </c>
      <c r="M9" s="191">
        <f t="shared" si="1"/>
        <v>0.29649147563013145</v>
      </c>
      <c r="N9" s="190">
        <v>9829.146999999999</v>
      </c>
      <c r="O9" s="189">
        <v>380.4199999999999</v>
      </c>
      <c r="P9" s="189">
        <f>O9+N9</f>
        <v>10209.567</v>
      </c>
      <c r="Q9" s="188">
        <f>(L9/P9-1)*100</f>
        <v>53.466567191341305</v>
      </c>
    </row>
    <row r="10" spans="1:17" s="181" customFormat="1" ht="16.5" customHeight="1">
      <c r="A10" s="193" t="s">
        <v>121</v>
      </c>
      <c r="B10" s="190">
        <v>2272.1889999999994</v>
      </c>
      <c r="C10" s="189">
        <v>0</v>
      </c>
      <c r="D10" s="189">
        <f>C10+B10</f>
        <v>2272.1889999999994</v>
      </c>
      <c r="E10" s="191">
        <f t="shared" si="0"/>
        <v>0.18995197507288333</v>
      </c>
      <c r="F10" s="190">
        <v>2213.871</v>
      </c>
      <c r="G10" s="189"/>
      <c r="H10" s="189">
        <f>G10+F10</f>
        <v>2213.871</v>
      </c>
      <c r="I10" s="192">
        <f>(D10/H10-1)*100</f>
        <v>2.634209490977546</v>
      </c>
      <c r="J10" s="190">
        <v>10507.964000000002</v>
      </c>
      <c r="K10" s="189"/>
      <c r="L10" s="189">
        <f>K10+J10</f>
        <v>10507.964000000002</v>
      </c>
      <c r="M10" s="191">
        <f t="shared" si="1"/>
        <v>0.1988427155354654</v>
      </c>
      <c r="N10" s="190">
        <v>8516.917000000003</v>
      </c>
      <c r="O10" s="189"/>
      <c r="P10" s="189">
        <f>O10+N10</f>
        <v>8516.917000000003</v>
      </c>
      <c r="Q10" s="188">
        <f>(L10/P10-1)*100</f>
        <v>23.377555516861293</v>
      </c>
    </row>
    <row r="11" spans="1:17" s="181" customFormat="1" ht="16.5" customHeight="1">
      <c r="A11" s="193" t="s">
        <v>190</v>
      </c>
      <c r="B11" s="190">
        <v>1070.9810000000002</v>
      </c>
      <c r="C11" s="189">
        <v>0</v>
      </c>
      <c r="D11" s="189">
        <f aca="true" t="shared" si="2" ref="D11:D25">C11+B11</f>
        <v>1070.9810000000002</v>
      </c>
      <c r="E11" s="191">
        <f t="shared" si="0"/>
        <v>0.08953258563241515</v>
      </c>
      <c r="F11" s="190">
        <v>799.1480000000001</v>
      </c>
      <c r="G11" s="189"/>
      <c r="H11" s="189">
        <f aca="true" t="shared" si="3" ref="H11:H25">G11+F11</f>
        <v>799.1480000000001</v>
      </c>
      <c r="I11" s="192">
        <f aca="true" t="shared" si="4" ref="I11:I25">(D11/H11-1)*100</f>
        <v>34.01535134918689</v>
      </c>
      <c r="J11" s="190">
        <v>5834.373999999999</v>
      </c>
      <c r="K11" s="189"/>
      <c r="L11" s="189">
        <f aca="true" t="shared" si="5" ref="L11:L25">K11+J11</f>
        <v>5834.373999999999</v>
      </c>
      <c r="M11" s="191">
        <f t="shared" si="1"/>
        <v>0.11040414390547161</v>
      </c>
      <c r="N11" s="190">
        <v>3332.2290000000003</v>
      </c>
      <c r="O11" s="189"/>
      <c r="P11" s="189">
        <f aca="true" t="shared" si="6" ref="P11:P25">O11+N11</f>
        <v>3332.2290000000003</v>
      </c>
      <c r="Q11" s="188">
        <f aca="true" t="shared" si="7" ref="Q11:Q25">(L11/P11-1)*100</f>
        <v>75.08922706092524</v>
      </c>
    </row>
    <row r="12" spans="1:17" s="181" customFormat="1" ht="16.5" customHeight="1">
      <c r="A12" s="193" t="s">
        <v>171</v>
      </c>
      <c r="B12" s="190">
        <v>1020.5590000000001</v>
      </c>
      <c r="C12" s="189">
        <v>0</v>
      </c>
      <c r="D12" s="189">
        <f t="shared" si="2"/>
        <v>1020.5590000000001</v>
      </c>
      <c r="E12" s="191">
        <f t="shared" si="0"/>
        <v>0.08531737356725466</v>
      </c>
      <c r="F12" s="190">
        <v>936.1100000000004</v>
      </c>
      <c r="G12" s="189"/>
      <c r="H12" s="189">
        <f t="shared" si="3"/>
        <v>936.1100000000004</v>
      </c>
      <c r="I12" s="192">
        <f t="shared" si="4"/>
        <v>9.021268867974875</v>
      </c>
      <c r="J12" s="190">
        <v>5122.520999999999</v>
      </c>
      <c r="K12" s="189"/>
      <c r="L12" s="189">
        <f t="shared" si="5"/>
        <v>5122.520999999999</v>
      </c>
      <c r="M12" s="191">
        <f t="shared" si="1"/>
        <v>0.09693371484975086</v>
      </c>
      <c r="N12" s="190">
        <v>4676.235</v>
      </c>
      <c r="O12" s="189">
        <v>4.47</v>
      </c>
      <c r="P12" s="189">
        <f t="shared" si="6"/>
        <v>4680.705</v>
      </c>
      <c r="Q12" s="188">
        <f t="shared" si="7"/>
        <v>9.439090906177562</v>
      </c>
    </row>
    <row r="13" spans="1:17" s="181" customFormat="1" ht="16.5" customHeight="1">
      <c r="A13" s="193" t="s">
        <v>122</v>
      </c>
      <c r="B13" s="190">
        <v>846.238</v>
      </c>
      <c r="C13" s="189">
        <v>0</v>
      </c>
      <c r="D13" s="189">
        <f t="shared" si="2"/>
        <v>846.238</v>
      </c>
      <c r="E13" s="191">
        <f t="shared" si="0"/>
        <v>0.07074437006856678</v>
      </c>
      <c r="F13" s="190">
        <v>523.9110000000001</v>
      </c>
      <c r="G13" s="189"/>
      <c r="H13" s="189">
        <f t="shared" si="3"/>
        <v>523.9110000000001</v>
      </c>
      <c r="I13" s="192">
        <f t="shared" si="4"/>
        <v>61.523235816770395</v>
      </c>
      <c r="J13" s="190">
        <v>4193.432999999999</v>
      </c>
      <c r="K13" s="189"/>
      <c r="L13" s="189">
        <f t="shared" si="5"/>
        <v>4193.432999999999</v>
      </c>
      <c r="M13" s="191">
        <f t="shared" si="1"/>
        <v>0.07935253728848263</v>
      </c>
      <c r="N13" s="190">
        <v>3910.7490000000003</v>
      </c>
      <c r="O13" s="189"/>
      <c r="P13" s="189">
        <f t="shared" si="6"/>
        <v>3910.7490000000003</v>
      </c>
      <c r="Q13" s="188">
        <f t="shared" si="7"/>
        <v>7.228385150772887</v>
      </c>
    </row>
    <row r="14" spans="1:17" s="181" customFormat="1" ht="16.5" customHeight="1">
      <c r="A14" s="193" t="s">
        <v>170</v>
      </c>
      <c r="B14" s="190">
        <v>676.8089999999995</v>
      </c>
      <c r="C14" s="189">
        <v>0</v>
      </c>
      <c r="D14" s="189">
        <f t="shared" si="2"/>
        <v>676.8089999999995</v>
      </c>
      <c r="E14" s="191">
        <f t="shared" si="0"/>
        <v>0.056580331256380095</v>
      </c>
      <c r="F14" s="190">
        <v>591.2399999999991</v>
      </c>
      <c r="G14" s="189"/>
      <c r="H14" s="189">
        <f t="shared" si="3"/>
        <v>591.2399999999991</v>
      </c>
      <c r="I14" s="192">
        <f t="shared" si="4"/>
        <v>14.472802922671079</v>
      </c>
      <c r="J14" s="190">
        <v>2934.2760000000026</v>
      </c>
      <c r="K14" s="189"/>
      <c r="L14" s="189">
        <f t="shared" si="5"/>
        <v>2934.2760000000026</v>
      </c>
      <c r="M14" s="191">
        <f t="shared" si="1"/>
        <v>0.05552544793363812</v>
      </c>
      <c r="N14" s="190">
        <v>2723.288000000002</v>
      </c>
      <c r="O14" s="189"/>
      <c r="P14" s="189">
        <f t="shared" si="6"/>
        <v>2723.288000000002</v>
      </c>
      <c r="Q14" s="188">
        <f t="shared" si="7"/>
        <v>7.747546348384771</v>
      </c>
    </row>
    <row r="15" spans="1:17" s="181" customFormat="1" ht="16.5" customHeight="1">
      <c r="A15" s="193" t="s">
        <v>191</v>
      </c>
      <c r="B15" s="190">
        <v>0</v>
      </c>
      <c r="C15" s="189">
        <v>328.06199999999995</v>
      </c>
      <c r="D15" s="189">
        <f t="shared" si="2"/>
        <v>328.06199999999995</v>
      </c>
      <c r="E15" s="191">
        <f t="shared" si="0"/>
        <v>0.027425546398807607</v>
      </c>
      <c r="F15" s="190"/>
      <c r="G15" s="189">
        <v>174.95000000000002</v>
      </c>
      <c r="H15" s="189">
        <f t="shared" si="3"/>
        <v>174.95000000000002</v>
      </c>
      <c r="I15" s="192">
        <f t="shared" si="4"/>
        <v>87.51757645041435</v>
      </c>
      <c r="J15" s="190"/>
      <c r="K15" s="189">
        <v>328.06199999999995</v>
      </c>
      <c r="L15" s="189">
        <f t="shared" si="5"/>
        <v>328.06199999999995</v>
      </c>
      <c r="M15" s="191">
        <f t="shared" si="1"/>
        <v>0.006207933234639539</v>
      </c>
      <c r="N15" s="190"/>
      <c r="O15" s="189">
        <v>1108.7499999999998</v>
      </c>
      <c r="P15" s="189">
        <f t="shared" si="6"/>
        <v>1108.7499999999998</v>
      </c>
      <c r="Q15" s="188">
        <f t="shared" si="7"/>
        <v>-70.41154453213078</v>
      </c>
    </row>
    <row r="16" spans="1:17" s="181" customFormat="1" ht="16.5" customHeight="1">
      <c r="A16" s="193" t="s">
        <v>176</v>
      </c>
      <c r="B16" s="190">
        <v>0</v>
      </c>
      <c r="C16" s="189">
        <v>304.7519999999999</v>
      </c>
      <c r="D16" s="189">
        <f t="shared" si="2"/>
        <v>304.7519999999999</v>
      </c>
      <c r="E16" s="191">
        <f t="shared" si="0"/>
        <v>0.02547686143512328</v>
      </c>
      <c r="F16" s="190"/>
      <c r="G16" s="189">
        <v>27.230999999999998</v>
      </c>
      <c r="H16" s="189">
        <f t="shared" si="3"/>
        <v>27.230999999999998</v>
      </c>
      <c r="I16" s="192">
        <f t="shared" si="4"/>
        <v>1019.1362785061141</v>
      </c>
      <c r="J16" s="190"/>
      <c r="K16" s="189">
        <v>430.14400000000006</v>
      </c>
      <c r="L16" s="189">
        <f t="shared" si="5"/>
        <v>430.14400000000006</v>
      </c>
      <c r="M16" s="191">
        <f t="shared" si="1"/>
        <v>0.008139635901996546</v>
      </c>
      <c r="N16" s="190"/>
      <c r="O16" s="189">
        <v>100.61799999999991</v>
      </c>
      <c r="P16" s="189">
        <f t="shared" si="6"/>
        <v>100.61799999999991</v>
      </c>
      <c r="Q16" s="188">
        <f t="shared" si="7"/>
        <v>327.502037408814</v>
      </c>
    </row>
    <row r="17" spans="1:17" s="181" customFormat="1" ht="16.5" customHeight="1">
      <c r="A17" s="193" t="s">
        <v>175</v>
      </c>
      <c r="B17" s="190">
        <v>0</v>
      </c>
      <c r="C17" s="189">
        <v>230.22799999999992</v>
      </c>
      <c r="D17" s="189">
        <f t="shared" si="2"/>
        <v>230.22799999999992</v>
      </c>
      <c r="E17" s="191">
        <f t="shared" si="0"/>
        <v>0.019246754260794228</v>
      </c>
      <c r="F17" s="190"/>
      <c r="G17" s="189">
        <v>156.38799999999992</v>
      </c>
      <c r="H17" s="189">
        <f t="shared" si="3"/>
        <v>156.38799999999992</v>
      </c>
      <c r="I17" s="192">
        <f t="shared" si="4"/>
        <v>47.21589891807558</v>
      </c>
      <c r="J17" s="190"/>
      <c r="K17" s="189">
        <v>1486.1489999999962</v>
      </c>
      <c r="L17" s="189">
        <f t="shared" si="5"/>
        <v>1486.1489999999962</v>
      </c>
      <c r="M17" s="191">
        <f t="shared" si="1"/>
        <v>0.02812247004751021</v>
      </c>
      <c r="N17" s="190"/>
      <c r="O17" s="189">
        <v>753.7169999999996</v>
      </c>
      <c r="P17" s="189">
        <f t="shared" si="6"/>
        <v>753.7169999999996</v>
      </c>
      <c r="Q17" s="188">
        <f t="shared" si="7"/>
        <v>97.17599576498831</v>
      </c>
    </row>
    <row r="18" spans="1:17" s="181" customFormat="1" ht="16.5" customHeight="1">
      <c r="A18" s="193" t="s">
        <v>173</v>
      </c>
      <c r="B18" s="190">
        <v>197.18900000000002</v>
      </c>
      <c r="C18" s="189">
        <v>23.682</v>
      </c>
      <c r="D18" s="189">
        <f t="shared" si="2"/>
        <v>220.871</v>
      </c>
      <c r="E18" s="191">
        <f t="shared" si="0"/>
        <v>0.018464521519258665</v>
      </c>
      <c r="F18" s="190">
        <v>198.33499999999995</v>
      </c>
      <c r="G18" s="189">
        <v>7.2</v>
      </c>
      <c r="H18" s="189">
        <f t="shared" si="3"/>
        <v>205.53499999999994</v>
      </c>
      <c r="I18" s="192">
        <f t="shared" si="4"/>
        <v>7.461502907047501</v>
      </c>
      <c r="J18" s="190">
        <v>762.466</v>
      </c>
      <c r="K18" s="189">
        <v>48.862</v>
      </c>
      <c r="L18" s="189">
        <f t="shared" si="5"/>
        <v>811.328</v>
      </c>
      <c r="M18" s="191">
        <f t="shared" si="1"/>
        <v>0.0153527993348624</v>
      </c>
      <c r="N18" s="190">
        <v>1014.9210000000004</v>
      </c>
      <c r="O18" s="189">
        <v>29.315</v>
      </c>
      <c r="P18" s="189">
        <f t="shared" si="6"/>
        <v>1044.2360000000003</v>
      </c>
      <c r="Q18" s="188">
        <f t="shared" si="7"/>
        <v>-22.30415346722391</v>
      </c>
    </row>
    <row r="19" spans="1:17" s="181" customFormat="1" ht="16.5" customHeight="1">
      <c r="A19" s="193" t="s">
        <v>189</v>
      </c>
      <c r="B19" s="190">
        <v>211.78799999999993</v>
      </c>
      <c r="C19" s="189">
        <v>0</v>
      </c>
      <c r="D19" s="189">
        <f t="shared" si="2"/>
        <v>211.78799999999993</v>
      </c>
      <c r="E19" s="191">
        <f t="shared" si="0"/>
        <v>0.017705194812903245</v>
      </c>
      <c r="F19" s="190">
        <v>280.76</v>
      </c>
      <c r="G19" s="189"/>
      <c r="H19" s="189">
        <f t="shared" si="3"/>
        <v>280.76</v>
      </c>
      <c r="I19" s="192">
        <f t="shared" si="4"/>
        <v>-24.566177518165</v>
      </c>
      <c r="J19" s="190">
        <v>871.1330000000004</v>
      </c>
      <c r="K19" s="189"/>
      <c r="L19" s="189">
        <f t="shared" si="5"/>
        <v>871.1330000000004</v>
      </c>
      <c r="M19" s="191">
        <f t="shared" si="1"/>
        <v>0.016484492268203112</v>
      </c>
      <c r="N19" s="190">
        <v>1182.7999999999997</v>
      </c>
      <c r="O19" s="189"/>
      <c r="P19" s="189">
        <f t="shared" si="6"/>
        <v>1182.7999999999997</v>
      </c>
      <c r="Q19" s="188">
        <f t="shared" si="7"/>
        <v>-26.349932363882267</v>
      </c>
    </row>
    <row r="20" spans="1:17" s="181" customFormat="1" ht="16.5" customHeight="1">
      <c r="A20" s="193" t="s">
        <v>123</v>
      </c>
      <c r="B20" s="190">
        <v>191.027</v>
      </c>
      <c r="C20" s="189">
        <v>0</v>
      </c>
      <c r="D20" s="189">
        <f t="shared" si="2"/>
        <v>191.027</v>
      </c>
      <c r="E20" s="191">
        <f t="shared" si="0"/>
        <v>0.01596960285532924</v>
      </c>
      <c r="F20" s="190">
        <v>349.327</v>
      </c>
      <c r="G20" s="189"/>
      <c r="H20" s="189">
        <f t="shared" si="3"/>
        <v>349.327</v>
      </c>
      <c r="I20" s="192">
        <f t="shared" si="4"/>
        <v>-45.315707059574564</v>
      </c>
      <c r="J20" s="190">
        <v>663.9920000000001</v>
      </c>
      <c r="K20" s="189"/>
      <c r="L20" s="189">
        <f t="shared" si="5"/>
        <v>663.9920000000001</v>
      </c>
      <c r="M20" s="191">
        <f t="shared" si="1"/>
        <v>0.012564753017218629</v>
      </c>
      <c r="N20" s="190">
        <v>1282.4789999999996</v>
      </c>
      <c r="O20" s="189"/>
      <c r="P20" s="189">
        <f t="shared" si="6"/>
        <v>1282.4789999999996</v>
      </c>
      <c r="Q20" s="188">
        <f t="shared" si="7"/>
        <v>-48.22589687628411</v>
      </c>
    </row>
    <row r="21" spans="1:17" s="181" customFormat="1" ht="16.5" customHeight="1">
      <c r="A21" s="193" t="s">
        <v>192</v>
      </c>
      <c r="B21" s="190">
        <v>174.6</v>
      </c>
      <c r="C21" s="189">
        <v>0</v>
      </c>
      <c r="D21" s="189">
        <f t="shared" si="2"/>
        <v>174.6</v>
      </c>
      <c r="E21" s="191">
        <f t="shared" si="0"/>
        <v>0.014596327527210736</v>
      </c>
      <c r="F21" s="190">
        <v>163.4</v>
      </c>
      <c r="G21" s="189"/>
      <c r="H21" s="189">
        <f t="shared" si="3"/>
        <v>163.4</v>
      </c>
      <c r="I21" s="192">
        <f t="shared" si="4"/>
        <v>6.854345165238662</v>
      </c>
      <c r="J21" s="190">
        <v>702.7999999999998</v>
      </c>
      <c r="K21" s="189"/>
      <c r="L21" s="189">
        <f t="shared" si="5"/>
        <v>702.7999999999998</v>
      </c>
      <c r="M21" s="191">
        <f t="shared" si="1"/>
        <v>0.01329911869495604</v>
      </c>
      <c r="N21" s="190">
        <v>922.6</v>
      </c>
      <c r="O21" s="189"/>
      <c r="P21" s="189">
        <f t="shared" si="6"/>
        <v>922.6</v>
      </c>
      <c r="Q21" s="188">
        <f t="shared" si="7"/>
        <v>-23.823975720789093</v>
      </c>
    </row>
    <row r="22" spans="1:17" s="181" customFormat="1" ht="16.5" customHeight="1">
      <c r="A22" s="193" t="s">
        <v>174</v>
      </c>
      <c r="B22" s="190">
        <v>147.17299999999994</v>
      </c>
      <c r="C22" s="189">
        <v>5.07</v>
      </c>
      <c r="D22" s="189">
        <f t="shared" si="2"/>
        <v>152.24299999999994</v>
      </c>
      <c r="E22" s="191">
        <f t="shared" si="0"/>
        <v>0.012727312094645723</v>
      </c>
      <c r="F22" s="190">
        <v>49.25399999999999</v>
      </c>
      <c r="G22" s="189">
        <v>0.61</v>
      </c>
      <c r="H22" s="189">
        <f t="shared" si="3"/>
        <v>49.86399999999999</v>
      </c>
      <c r="I22" s="192">
        <f t="shared" si="4"/>
        <v>205.3164607733033</v>
      </c>
      <c r="J22" s="190">
        <v>339.746</v>
      </c>
      <c r="K22" s="189">
        <v>10.828000000000001</v>
      </c>
      <c r="L22" s="189">
        <f t="shared" si="5"/>
        <v>350.57399999999996</v>
      </c>
      <c r="M22" s="191">
        <f t="shared" si="1"/>
        <v>0.006633928909171199</v>
      </c>
      <c r="N22" s="190">
        <v>246.17100000000008</v>
      </c>
      <c r="O22" s="189">
        <v>5.314000000000001</v>
      </c>
      <c r="P22" s="189">
        <f t="shared" si="6"/>
        <v>251.48500000000007</v>
      </c>
      <c r="Q22" s="188">
        <f t="shared" si="7"/>
        <v>39.40155476469764</v>
      </c>
    </row>
    <row r="23" spans="1:17" s="181" customFormat="1" ht="16.5" customHeight="1">
      <c r="A23" s="193" t="s">
        <v>179</v>
      </c>
      <c r="B23" s="190">
        <v>118.393</v>
      </c>
      <c r="C23" s="189">
        <v>0</v>
      </c>
      <c r="D23" s="189">
        <f t="shared" si="2"/>
        <v>118.393</v>
      </c>
      <c r="E23" s="191">
        <f t="shared" si="0"/>
        <v>0.009897497164542158</v>
      </c>
      <c r="F23" s="190">
        <v>348.7</v>
      </c>
      <c r="G23" s="189"/>
      <c r="H23" s="189">
        <f t="shared" si="3"/>
        <v>348.7</v>
      </c>
      <c r="I23" s="192">
        <f t="shared" si="4"/>
        <v>-66.04731861198738</v>
      </c>
      <c r="J23" s="190">
        <v>1180.7729999999997</v>
      </c>
      <c r="K23" s="189"/>
      <c r="L23" s="189">
        <f t="shared" si="5"/>
        <v>1180.7729999999997</v>
      </c>
      <c r="M23" s="191">
        <f t="shared" si="1"/>
        <v>0.022343825097893177</v>
      </c>
      <c r="N23" s="190">
        <v>1470.597999999999</v>
      </c>
      <c r="O23" s="189"/>
      <c r="P23" s="189">
        <f t="shared" si="6"/>
        <v>1470.597999999999</v>
      </c>
      <c r="Q23" s="188">
        <f t="shared" si="7"/>
        <v>-19.70796913908489</v>
      </c>
    </row>
    <row r="24" spans="1:17" s="181" customFormat="1" ht="16.5" customHeight="1">
      <c r="A24" s="193" t="s">
        <v>187</v>
      </c>
      <c r="B24" s="190">
        <v>0</v>
      </c>
      <c r="C24" s="189">
        <v>91.69999999999999</v>
      </c>
      <c r="D24" s="189">
        <f t="shared" si="2"/>
        <v>91.69999999999999</v>
      </c>
      <c r="E24" s="191">
        <f t="shared" si="0"/>
        <v>0.007665997905184561</v>
      </c>
      <c r="F24" s="190"/>
      <c r="G24" s="189">
        <v>44.876999999999995</v>
      </c>
      <c r="H24" s="189">
        <f t="shared" si="3"/>
        <v>44.876999999999995</v>
      </c>
      <c r="I24" s="192">
        <f t="shared" si="4"/>
        <v>104.3362969895492</v>
      </c>
      <c r="J24" s="190"/>
      <c r="K24" s="189">
        <v>276.05400000000003</v>
      </c>
      <c r="L24" s="189">
        <f t="shared" si="5"/>
        <v>276.05400000000003</v>
      </c>
      <c r="M24" s="191">
        <f t="shared" si="1"/>
        <v>0.005223783312773756</v>
      </c>
      <c r="N24" s="190"/>
      <c r="O24" s="189">
        <v>228.42100000000016</v>
      </c>
      <c r="P24" s="189">
        <f t="shared" si="6"/>
        <v>228.42100000000016</v>
      </c>
      <c r="Q24" s="188">
        <f t="shared" si="7"/>
        <v>20.853161486903502</v>
      </c>
    </row>
    <row r="25" spans="1:17" s="181" customFormat="1" ht="16.5" customHeight="1">
      <c r="A25" s="193" t="s">
        <v>193</v>
      </c>
      <c r="B25" s="190">
        <v>0</v>
      </c>
      <c r="C25" s="189">
        <v>47.75</v>
      </c>
      <c r="D25" s="189">
        <f t="shared" si="2"/>
        <v>47.75</v>
      </c>
      <c r="E25" s="191">
        <f t="shared" si="0"/>
        <v>0.003991836422819661</v>
      </c>
      <c r="F25" s="190"/>
      <c r="G25" s="189">
        <v>77.71999999999998</v>
      </c>
      <c r="H25" s="189">
        <f t="shared" si="3"/>
        <v>77.71999999999998</v>
      </c>
      <c r="I25" s="192">
        <f t="shared" si="4"/>
        <v>-38.5615028306742</v>
      </c>
      <c r="J25" s="190"/>
      <c r="K25" s="189">
        <v>269.0999999999999</v>
      </c>
      <c r="L25" s="189">
        <f t="shared" si="5"/>
        <v>269.0999999999999</v>
      </c>
      <c r="M25" s="191">
        <f t="shared" si="1"/>
        <v>0.005092192431435215</v>
      </c>
      <c r="N25" s="190"/>
      <c r="O25" s="189">
        <v>315.90999999999985</v>
      </c>
      <c r="P25" s="189">
        <f t="shared" si="6"/>
        <v>315.90999999999985</v>
      </c>
      <c r="Q25" s="188">
        <f t="shared" si="7"/>
        <v>-14.817511316514187</v>
      </c>
    </row>
    <row r="26" spans="1:17" s="181" customFormat="1" ht="16.5" customHeight="1" thickBot="1">
      <c r="A26" s="187" t="s">
        <v>120</v>
      </c>
      <c r="B26" s="184">
        <v>0</v>
      </c>
      <c r="C26" s="183">
        <v>243.497</v>
      </c>
      <c r="D26" s="183">
        <f>C26+B26</f>
        <v>243.497</v>
      </c>
      <c r="E26" s="185">
        <f t="shared" si="0"/>
        <v>0.02035602499366113</v>
      </c>
      <c r="F26" s="184">
        <v>1313.971</v>
      </c>
      <c r="G26" s="183">
        <v>634.0730000000001</v>
      </c>
      <c r="H26" s="183">
        <f>G26+F26</f>
        <v>1948.044</v>
      </c>
      <c r="I26" s="186"/>
      <c r="J26" s="184">
        <v>0</v>
      </c>
      <c r="K26" s="183">
        <v>1214.6580000000008</v>
      </c>
      <c r="L26" s="183">
        <f>K26+J26</f>
        <v>1214.6580000000008</v>
      </c>
      <c r="M26" s="185">
        <f t="shared" si="1"/>
        <v>0.02298503260640001</v>
      </c>
      <c r="N26" s="184">
        <v>6845.442000000002</v>
      </c>
      <c r="O26" s="183">
        <v>2479.8349999999996</v>
      </c>
      <c r="P26" s="183">
        <f>O26+N26</f>
        <v>9325.277000000002</v>
      </c>
      <c r="Q26" s="182"/>
    </row>
    <row r="27" s="180" customFormat="1" ht="14.25">
      <c r="A27" s="207" t="s">
        <v>1</v>
      </c>
    </row>
    <row r="28" ht="14.25">
      <c r="A28" s="207" t="s">
        <v>41</v>
      </c>
    </row>
    <row r="29" ht="14.25">
      <c r="A29" s="178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7:Q65536 I27:I65536 Q3 I3 I5 Q5">
    <cfRule type="cellIs" priority="1" dxfId="68" operator="lessThan" stopIfTrue="1">
      <formula>0</formula>
    </cfRule>
  </conditionalFormatting>
  <conditionalFormatting sqref="I8:I26 Q8:Q26">
    <cfRule type="cellIs" priority="2" dxfId="68" operator="lessThan" stopIfTrue="1">
      <formula>0</formula>
    </cfRule>
    <cfRule type="cellIs" priority="3" dxfId="70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T10" sqref="T10:W41"/>
    </sheetView>
  </sheetViews>
  <sheetFormatPr defaultColWidth="8.00390625" defaultRowHeight="15"/>
  <cols>
    <col min="1" max="1" width="24.8515625" style="214" customWidth="1"/>
    <col min="2" max="3" width="12.421875" style="214" bestFit="1" customWidth="1"/>
    <col min="4" max="4" width="8.57421875" style="214" bestFit="1" customWidth="1"/>
    <col min="5" max="5" width="10.57421875" style="214" bestFit="1" customWidth="1"/>
    <col min="6" max="6" width="11.7109375" style="214" customWidth="1"/>
    <col min="7" max="7" width="10.7109375" style="214" customWidth="1"/>
    <col min="8" max="9" width="10.421875" style="214" bestFit="1" customWidth="1"/>
    <col min="10" max="10" width="9.00390625" style="214" bestFit="1" customWidth="1"/>
    <col min="11" max="11" width="10.57421875" style="214" bestFit="1" customWidth="1"/>
    <col min="12" max="12" width="10.8515625" style="214" customWidth="1"/>
    <col min="13" max="13" width="9.421875" style="214" customWidth="1"/>
    <col min="14" max="14" width="11.140625" style="214" customWidth="1"/>
    <col min="15" max="15" width="12.421875" style="214" bestFit="1" customWidth="1"/>
    <col min="16" max="16" width="9.421875" style="214" customWidth="1"/>
    <col min="17" max="17" width="10.57421875" style="214" bestFit="1" customWidth="1"/>
    <col min="18" max="18" width="11.8515625" style="214" customWidth="1"/>
    <col min="19" max="19" width="10.140625" style="214" customWidth="1"/>
    <col min="20" max="21" width="11.140625" style="214" bestFit="1" customWidth="1"/>
    <col min="22" max="23" width="10.28125" style="214" customWidth="1"/>
    <col min="24" max="24" width="10.7109375" style="214" customWidth="1"/>
    <col min="25" max="25" width="9.8515625" style="214" bestFit="1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591" t="s">
        <v>47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21" customHeight="1" thickBot="1">
      <c r="A4" s="605" t="s">
        <v>46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7"/>
    </row>
    <row r="5" spans="1:25" s="260" customFormat="1" ht="19.5" customHeight="1" thickBot="1" thickTop="1">
      <c r="A5" s="594" t="s">
        <v>45</v>
      </c>
      <c r="B5" s="612" t="s">
        <v>37</v>
      </c>
      <c r="C5" s="613"/>
      <c r="D5" s="613"/>
      <c r="E5" s="613"/>
      <c r="F5" s="613"/>
      <c r="G5" s="613"/>
      <c r="H5" s="613"/>
      <c r="I5" s="613"/>
      <c r="J5" s="614"/>
      <c r="K5" s="614"/>
      <c r="L5" s="614"/>
      <c r="M5" s="615"/>
      <c r="N5" s="616" t="s">
        <v>36</v>
      </c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5"/>
    </row>
    <row r="6" spans="1:25" s="259" customFormat="1" ht="26.25" customHeight="1" thickBot="1">
      <c r="A6" s="595"/>
      <c r="B6" s="601" t="s">
        <v>162</v>
      </c>
      <c r="C6" s="602"/>
      <c r="D6" s="602"/>
      <c r="E6" s="602"/>
      <c r="F6" s="603"/>
      <c r="G6" s="598" t="s">
        <v>35</v>
      </c>
      <c r="H6" s="601" t="s">
        <v>163</v>
      </c>
      <c r="I6" s="602"/>
      <c r="J6" s="602"/>
      <c r="K6" s="602"/>
      <c r="L6" s="603"/>
      <c r="M6" s="598" t="s">
        <v>34</v>
      </c>
      <c r="N6" s="608" t="s">
        <v>164</v>
      </c>
      <c r="O6" s="602"/>
      <c r="P6" s="602"/>
      <c r="Q6" s="602"/>
      <c r="R6" s="602"/>
      <c r="S6" s="598" t="s">
        <v>35</v>
      </c>
      <c r="T6" s="609" t="s">
        <v>165</v>
      </c>
      <c r="U6" s="610"/>
      <c r="V6" s="610"/>
      <c r="W6" s="610"/>
      <c r="X6" s="611"/>
      <c r="Y6" s="598" t="s">
        <v>34</v>
      </c>
    </row>
    <row r="7" spans="1:25" s="254" customFormat="1" ht="26.25" customHeight="1">
      <c r="A7" s="596"/>
      <c r="B7" s="581" t="s">
        <v>22</v>
      </c>
      <c r="C7" s="582"/>
      <c r="D7" s="583" t="s">
        <v>21</v>
      </c>
      <c r="E7" s="584"/>
      <c r="F7" s="585" t="s">
        <v>17</v>
      </c>
      <c r="G7" s="599"/>
      <c r="H7" s="581" t="s">
        <v>22</v>
      </c>
      <c r="I7" s="582"/>
      <c r="J7" s="583" t="s">
        <v>21</v>
      </c>
      <c r="K7" s="584"/>
      <c r="L7" s="585" t="s">
        <v>17</v>
      </c>
      <c r="M7" s="599"/>
      <c r="N7" s="582" t="s">
        <v>22</v>
      </c>
      <c r="O7" s="582"/>
      <c r="P7" s="587" t="s">
        <v>21</v>
      </c>
      <c r="Q7" s="582"/>
      <c r="R7" s="585" t="s">
        <v>17</v>
      </c>
      <c r="S7" s="599"/>
      <c r="T7" s="588" t="s">
        <v>22</v>
      </c>
      <c r="U7" s="584"/>
      <c r="V7" s="583" t="s">
        <v>21</v>
      </c>
      <c r="W7" s="604"/>
      <c r="X7" s="585" t="s">
        <v>17</v>
      </c>
      <c r="Y7" s="599"/>
    </row>
    <row r="8" spans="1:25" s="254" customFormat="1" ht="30" thickBot="1">
      <c r="A8" s="597"/>
      <c r="B8" s="257" t="s">
        <v>19</v>
      </c>
      <c r="C8" s="255" t="s">
        <v>18</v>
      </c>
      <c r="D8" s="256" t="s">
        <v>19</v>
      </c>
      <c r="E8" s="255" t="s">
        <v>18</v>
      </c>
      <c r="F8" s="586"/>
      <c r="G8" s="600"/>
      <c r="H8" s="257" t="s">
        <v>19</v>
      </c>
      <c r="I8" s="255" t="s">
        <v>18</v>
      </c>
      <c r="J8" s="256" t="s">
        <v>19</v>
      </c>
      <c r="K8" s="255" t="s">
        <v>18</v>
      </c>
      <c r="L8" s="586"/>
      <c r="M8" s="600"/>
      <c r="N8" s="258" t="s">
        <v>19</v>
      </c>
      <c r="O8" s="255" t="s">
        <v>18</v>
      </c>
      <c r="P8" s="256" t="s">
        <v>19</v>
      </c>
      <c r="Q8" s="255" t="s">
        <v>18</v>
      </c>
      <c r="R8" s="586"/>
      <c r="S8" s="600"/>
      <c r="T8" s="257" t="s">
        <v>19</v>
      </c>
      <c r="U8" s="255" t="s">
        <v>18</v>
      </c>
      <c r="V8" s="256" t="s">
        <v>19</v>
      </c>
      <c r="W8" s="255" t="s">
        <v>18</v>
      </c>
      <c r="X8" s="586"/>
      <c r="Y8" s="600"/>
    </row>
    <row r="9" spans="1:25" s="243" customFormat="1" ht="18" customHeight="1" thickBot="1" thickTop="1">
      <c r="A9" s="253" t="s">
        <v>24</v>
      </c>
      <c r="B9" s="252">
        <f>SUM(B10:B41)</f>
        <v>256640</v>
      </c>
      <c r="C9" s="246">
        <f>SUM(C10:C41)</f>
        <v>241282</v>
      </c>
      <c r="D9" s="247">
        <f>SUM(D10:D41)</f>
        <v>1178</v>
      </c>
      <c r="E9" s="246">
        <f>SUM(E10:E41)</f>
        <v>718</v>
      </c>
      <c r="F9" s="245">
        <f aca="true" t="shared" si="0" ref="F9:F41">SUM(B9:E9)</f>
        <v>499818</v>
      </c>
      <c r="G9" s="249">
        <f aca="true" t="shared" si="1" ref="G9:G41">F9/$F$9</f>
        <v>1</v>
      </c>
      <c r="H9" s="248">
        <f>SUM(H10:H41)</f>
        <v>226400</v>
      </c>
      <c r="I9" s="246">
        <f>SUM(I10:I41)</f>
        <v>221447</v>
      </c>
      <c r="J9" s="247">
        <f>SUM(J10:J41)</f>
        <v>2391</v>
      </c>
      <c r="K9" s="246">
        <f>SUM(K10:K41)</f>
        <v>2263</v>
      </c>
      <c r="L9" s="245">
        <f aca="true" t="shared" si="2" ref="L9:L41">SUM(H9:K9)</f>
        <v>452501</v>
      </c>
      <c r="M9" s="251">
        <f aca="true" t="shared" si="3" ref="M9:M41">IF(ISERROR(F9/L9-1),"         /0",(F9/L9-1))</f>
        <v>0.10456772471221054</v>
      </c>
      <c r="N9" s="250">
        <f>SUM(N10:N41)</f>
        <v>1371311</v>
      </c>
      <c r="O9" s="246">
        <f>SUM(O10:O41)</f>
        <v>1258660</v>
      </c>
      <c r="P9" s="247">
        <f>SUM(P10:P41)</f>
        <v>13108</v>
      </c>
      <c r="Q9" s="246">
        <f>SUM(Q10:Q41)</f>
        <v>12693</v>
      </c>
      <c r="R9" s="245">
        <f aca="true" t="shared" si="4" ref="R9:R41">SUM(N9:Q9)</f>
        <v>2655772</v>
      </c>
      <c r="S9" s="249">
        <f aca="true" t="shared" si="5" ref="S9:S41">R9/$R$9</f>
        <v>1</v>
      </c>
      <c r="T9" s="248">
        <f>SUM(T10:T41)</f>
        <v>1179245</v>
      </c>
      <c r="U9" s="246">
        <f>SUM(U10:U41)</f>
        <v>1103790</v>
      </c>
      <c r="V9" s="247">
        <f>SUM(V10:V41)</f>
        <v>14893</v>
      </c>
      <c r="W9" s="246">
        <f>SUM(W10:W41)</f>
        <v>15399</v>
      </c>
      <c r="X9" s="245">
        <f aca="true" t="shared" si="6" ref="X9:X41">SUM(T9:W9)</f>
        <v>2313327</v>
      </c>
      <c r="Y9" s="244">
        <f>IF(ISERROR(R9/X9-1),"         /0",(R9/X9-1))</f>
        <v>0.14803138510033387</v>
      </c>
    </row>
    <row r="10" spans="1:25" ht="18.75" customHeight="1" thickTop="1">
      <c r="A10" s="242" t="s">
        <v>169</v>
      </c>
      <c r="B10" s="240">
        <v>95404</v>
      </c>
      <c r="C10" s="236">
        <v>87547</v>
      </c>
      <c r="D10" s="237">
        <v>436</v>
      </c>
      <c r="E10" s="236">
        <v>135</v>
      </c>
      <c r="F10" s="235">
        <f t="shared" si="0"/>
        <v>183522</v>
      </c>
      <c r="G10" s="239">
        <f t="shared" si="1"/>
        <v>0.3671776526655703</v>
      </c>
      <c r="H10" s="238">
        <v>82590</v>
      </c>
      <c r="I10" s="236">
        <v>85263</v>
      </c>
      <c r="J10" s="237">
        <v>547</v>
      </c>
      <c r="K10" s="236">
        <v>315</v>
      </c>
      <c r="L10" s="235">
        <f t="shared" si="2"/>
        <v>168715</v>
      </c>
      <c r="M10" s="241">
        <f t="shared" si="3"/>
        <v>0.08776338796194771</v>
      </c>
      <c r="N10" s="240">
        <v>489826</v>
      </c>
      <c r="O10" s="236">
        <v>456068</v>
      </c>
      <c r="P10" s="237">
        <v>4064</v>
      </c>
      <c r="Q10" s="236">
        <v>3704</v>
      </c>
      <c r="R10" s="235">
        <f t="shared" si="4"/>
        <v>953662</v>
      </c>
      <c r="S10" s="239">
        <f t="shared" si="5"/>
        <v>0.35909031347570497</v>
      </c>
      <c r="T10" s="238">
        <v>419810</v>
      </c>
      <c r="U10" s="236">
        <v>421682</v>
      </c>
      <c r="V10" s="237">
        <v>5329</v>
      </c>
      <c r="W10" s="236">
        <v>5436</v>
      </c>
      <c r="X10" s="235">
        <f t="shared" si="6"/>
        <v>852257</v>
      </c>
      <c r="Y10" s="234">
        <f aca="true" t="shared" si="7" ref="Y10:Y41">IF(ISERROR(R10/X10-1),"         /0",IF(R10/X10&gt;5,"  *  ",(R10/X10-1)))</f>
        <v>0.11898406231922998</v>
      </c>
    </row>
    <row r="11" spans="1:25" ht="18.75" customHeight="1">
      <c r="A11" s="233" t="s">
        <v>171</v>
      </c>
      <c r="B11" s="231">
        <v>26370</v>
      </c>
      <c r="C11" s="227">
        <v>21898</v>
      </c>
      <c r="D11" s="228">
        <v>268</v>
      </c>
      <c r="E11" s="227">
        <v>172</v>
      </c>
      <c r="F11" s="226">
        <f t="shared" si="0"/>
        <v>48708</v>
      </c>
      <c r="G11" s="230">
        <f t="shared" si="1"/>
        <v>0.09745147233593028</v>
      </c>
      <c r="H11" s="229">
        <v>17014</v>
      </c>
      <c r="I11" s="227">
        <v>16446</v>
      </c>
      <c r="J11" s="228">
        <v>95</v>
      </c>
      <c r="K11" s="227">
        <v>96</v>
      </c>
      <c r="L11" s="226">
        <f t="shared" si="2"/>
        <v>33651</v>
      </c>
      <c r="M11" s="232">
        <f t="shared" si="3"/>
        <v>0.447445841133993</v>
      </c>
      <c r="N11" s="231">
        <v>143037</v>
      </c>
      <c r="O11" s="227">
        <v>113066</v>
      </c>
      <c r="P11" s="228">
        <v>1975</v>
      </c>
      <c r="Q11" s="227">
        <v>2085</v>
      </c>
      <c r="R11" s="226">
        <f t="shared" si="4"/>
        <v>260163</v>
      </c>
      <c r="S11" s="230">
        <f t="shared" si="5"/>
        <v>0.09796134607940742</v>
      </c>
      <c r="T11" s="229">
        <v>89591</v>
      </c>
      <c r="U11" s="227">
        <v>83336</v>
      </c>
      <c r="V11" s="228">
        <v>687</v>
      </c>
      <c r="W11" s="227">
        <v>1190</v>
      </c>
      <c r="X11" s="226">
        <f t="shared" si="6"/>
        <v>174804</v>
      </c>
      <c r="Y11" s="225">
        <f t="shared" si="7"/>
        <v>0.4883126244250704</v>
      </c>
    </row>
    <row r="12" spans="1:25" ht="18.75" customHeight="1">
      <c r="A12" s="233" t="s">
        <v>194</v>
      </c>
      <c r="B12" s="231">
        <v>15720</v>
      </c>
      <c r="C12" s="227">
        <v>15827</v>
      </c>
      <c r="D12" s="228">
        <v>0</v>
      </c>
      <c r="E12" s="227">
        <v>0</v>
      </c>
      <c r="F12" s="226">
        <f t="shared" si="0"/>
        <v>31547</v>
      </c>
      <c r="G12" s="230">
        <f t="shared" si="1"/>
        <v>0.06311697457874667</v>
      </c>
      <c r="H12" s="229">
        <v>15644</v>
      </c>
      <c r="I12" s="227">
        <v>15918</v>
      </c>
      <c r="J12" s="228"/>
      <c r="K12" s="227"/>
      <c r="L12" s="226">
        <f t="shared" si="2"/>
        <v>31562</v>
      </c>
      <c r="M12" s="232">
        <f t="shared" si="3"/>
        <v>-0.0004752550535453981</v>
      </c>
      <c r="N12" s="231">
        <v>84848</v>
      </c>
      <c r="O12" s="227">
        <v>80302</v>
      </c>
      <c r="P12" s="228"/>
      <c r="Q12" s="227"/>
      <c r="R12" s="226">
        <f t="shared" si="4"/>
        <v>165150</v>
      </c>
      <c r="S12" s="230">
        <f t="shared" si="5"/>
        <v>0.06218530807614509</v>
      </c>
      <c r="T12" s="229">
        <v>85472</v>
      </c>
      <c r="U12" s="227">
        <v>81162</v>
      </c>
      <c r="V12" s="228"/>
      <c r="W12" s="227"/>
      <c r="X12" s="226">
        <f t="shared" si="6"/>
        <v>166634</v>
      </c>
      <c r="Y12" s="225">
        <f t="shared" si="7"/>
        <v>-0.00890574552612311</v>
      </c>
    </row>
    <row r="13" spans="1:25" ht="18.75" customHeight="1">
      <c r="A13" s="233" t="s">
        <v>195</v>
      </c>
      <c r="B13" s="231">
        <v>11342</v>
      </c>
      <c r="C13" s="227">
        <v>11151</v>
      </c>
      <c r="D13" s="228">
        <v>0</v>
      </c>
      <c r="E13" s="227">
        <v>0</v>
      </c>
      <c r="F13" s="226">
        <f aca="true" t="shared" si="8" ref="F13:F18">SUM(B13:E13)</f>
        <v>22493</v>
      </c>
      <c r="G13" s="230">
        <f t="shared" si="1"/>
        <v>0.04500238086663545</v>
      </c>
      <c r="H13" s="229">
        <v>1346</v>
      </c>
      <c r="I13" s="227">
        <v>1182</v>
      </c>
      <c r="J13" s="228"/>
      <c r="K13" s="227"/>
      <c r="L13" s="226">
        <f aca="true" t="shared" si="9" ref="L13:L18">SUM(H13:K13)</f>
        <v>2528</v>
      </c>
      <c r="M13" s="232">
        <f aca="true" t="shared" si="10" ref="M13:M18">IF(ISERROR(F13/L13-1),"         /0",(F13/L13-1))</f>
        <v>7.89754746835443</v>
      </c>
      <c r="N13" s="231">
        <v>57241</v>
      </c>
      <c r="O13" s="227">
        <v>57678</v>
      </c>
      <c r="P13" s="228">
        <v>687</v>
      </c>
      <c r="Q13" s="227">
        <v>596</v>
      </c>
      <c r="R13" s="226">
        <f aca="true" t="shared" si="11" ref="R13:R18">SUM(N13:Q13)</f>
        <v>116202</v>
      </c>
      <c r="S13" s="230">
        <f t="shared" si="5"/>
        <v>0.043754509046710334</v>
      </c>
      <c r="T13" s="229">
        <v>7199</v>
      </c>
      <c r="U13" s="227">
        <v>6899</v>
      </c>
      <c r="V13" s="228">
        <v>232</v>
      </c>
      <c r="W13" s="227">
        <v>232</v>
      </c>
      <c r="X13" s="226">
        <f aca="true" t="shared" si="12" ref="X13:X18">SUM(T13:W13)</f>
        <v>14562</v>
      </c>
      <c r="Y13" s="225" t="str">
        <f aca="true" t="shared" si="13" ref="Y13:Y18">IF(ISERROR(R13/X13-1),"         /0",IF(R13/X13&gt;5,"  *  ",(R13/X13-1)))</f>
        <v>  *  </v>
      </c>
    </row>
    <row r="14" spans="1:25" ht="18.75" customHeight="1">
      <c r="A14" s="233" t="s">
        <v>196</v>
      </c>
      <c r="B14" s="231">
        <v>11517</v>
      </c>
      <c r="C14" s="227">
        <v>10499</v>
      </c>
      <c r="D14" s="228">
        <v>0</v>
      </c>
      <c r="E14" s="227">
        <v>0</v>
      </c>
      <c r="F14" s="226">
        <f t="shared" si="8"/>
        <v>22016</v>
      </c>
      <c r="G14" s="230">
        <f>F14/$F$9</f>
        <v>0.044048033484188245</v>
      </c>
      <c r="H14" s="229">
        <v>16575</v>
      </c>
      <c r="I14" s="227">
        <v>15980</v>
      </c>
      <c r="J14" s="228"/>
      <c r="K14" s="227"/>
      <c r="L14" s="226">
        <f t="shared" si="9"/>
        <v>32555</v>
      </c>
      <c r="M14" s="232">
        <f t="shared" si="10"/>
        <v>-0.32372907387498084</v>
      </c>
      <c r="N14" s="231">
        <v>61817</v>
      </c>
      <c r="O14" s="227">
        <v>59380</v>
      </c>
      <c r="P14" s="228"/>
      <c r="Q14" s="227"/>
      <c r="R14" s="226">
        <f t="shared" si="11"/>
        <v>121197</v>
      </c>
      <c r="S14" s="230">
        <f>R14/$R$9</f>
        <v>0.045635318092065134</v>
      </c>
      <c r="T14" s="229">
        <v>85108</v>
      </c>
      <c r="U14" s="227">
        <v>78127</v>
      </c>
      <c r="V14" s="228"/>
      <c r="W14" s="227"/>
      <c r="X14" s="226">
        <f t="shared" si="12"/>
        <v>163235</v>
      </c>
      <c r="Y14" s="225">
        <f t="shared" si="13"/>
        <v>-0.2575305541091065</v>
      </c>
    </row>
    <row r="15" spans="1:25" ht="18.75" customHeight="1">
      <c r="A15" s="233" t="s">
        <v>197</v>
      </c>
      <c r="B15" s="231">
        <v>11238</v>
      </c>
      <c r="C15" s="227">
        <v>9139</v>
      </c>
      <c r="D15" s="228">
        <v>0</v>
      </c>
      <c r="E15" s="227">
        <v>0</v>
      </c>
      <c r="F15" s="226">
        <f t="shared" si="8"/>
        <v>20377</v>
      </c>
      <c r="G15" s="230">
        <f>F15/$F$9</f>
        <v>0.040768839857708204</v>
      </c>
      <c r="H15" s="229">
        <v>8340</v>
      </c>
      <c r="I15" s="227">
        <v>7741</v>
      </c>
      <c r="J15" s="228"/>
      <c r="K15" s="227"/>
      <c r="L15" s="226">
        <f t="shared" si="9"/>
        <v>16081</v>
      </c>
      <c r="M15" s="232">
        <f t="shared" si="10"/>
        <v>0.2671475654499098</v>
      </c>
      <c r="N15" s="231">
        <v>68779</v>
      </c>
      <c r="O15" s="227">
        <v>55235</v>
      </c>
      <c r="P15" s="228"/>
      <c r="Q15" s="227"/>
      <c r="R15" s="226">
        <f t="shared" si="11"/>
        <v>124014</v>
      </c>
      <c r="S15" s="230">
        <f>R15/$R$9</f>
        <v>0.0466960266167427</v>
      </c>
      <c r="T15" s="229">
        <v>48014</v>
      </c>
      <c r="U15" s="227">
        <v>40701</v>
      </c>
      <c r="V15" s="228"/>
      <c r="W15" s="227"/>
      <c r="X15" s="226">
        <f t="shared" si="12"/>
        <v>88715</v>
      </c>
      <c r="Y15" s="225">
        <f t="shared" si="13"/>
        <v>0.39789212647241157</v>
      </c>
    </row>
    <row r="16" spans="1:25" ht="18.75" customHeight="1">
      <c r="A16" s="233" t="s">
        <v>198</v>
      </c>
      <c r="B16" s="231">
        <v>9559</v>
      </c>
      <c r="C16" s="227">
        <v>9626</v>
      </c>
      <c r="D16" s="228">
        <v>0</v>
      </c>
      <c r="E16" s="227">
        <v>0</v>
      </c>
      <c r="F16" s="226">
        <f t="shared" si="8"/>
        <v>19185</v>
      </c>
      <c r="G16" s="230">
        <f t="shared" si="1"/>
        <v>0.038383971765722724</v>
      </c>
      <c r="H16" s="229">
        <v>9544</v>
      </c>
      <c r="I16" s="227">
        <v>9690</v>
      </c>
      <c r="J16" s="228"/>
      <c r="K16" s="227"/>
      <c r="L16" s="226">
        <f t="shared" si="9"/>
        <v>19234</v>
      </c>
      <c r="M16" s="232">
        <f t="shared" si="10"/>
        <v>-0.0025475720079026765</v>
      </c>
      <c r="N16" s="231">
        <v>55024</v>
      </c>
      <c r="O16" s="227">
        <v>50299</v>
      </c>
      <c r="P16" s="228"/>
      <c r="Q16" s="227"/>
      <c r="R16" s="226">
        <f t="shared" si="11"/>
        <v>105323</v>
      </c>
      <c r="S16" s="230">
        <f t="shared" si="5"/>
        <v>0.0396581483651458</v>
      </c>
      <c r="T16" s="229">
        <v>48528</v>
      </c>
      <c r="U16" s="227">
        <v>47638</v>
      </c>
      <c r="V16" s="228"/>
      <c r="W16" s="227"/>
      <c r="X16" s="226">
        <f t="shared" si="12"/>
        <v>96166</v>
      </c>
      <c r="Y16" s="225">
        <f t="shared" si="13"/>
        <v>0.09522076409541835</v>
      </c>
    </row>
    <row r="17" spans="1:25" ht="18.75" customHeight="1">
      <c r="A17" s="233" t="s">
        <v>199</v>
      </c>
      <c r="B17" s="231">
        <v>9271</v>
      </c>
      <c r="C17" s="227">
        <v>9148</v>
      </c>
      <c r="D17" s="228">
        <v>0</v>
      </c>
      <c r="E17" s="227">
        <v>0</v>
      </c>
      <c r="F17" s="226">
        <f t="shared" si="8"/>
        <v>18419</v>
      </c>
      <c r="G17" s="230">
        <f t="shared" si="1"/>
        <v>0.03685141391466494</v>
      </c>
      <c r="H17" s="229">
        <v>8399</v>
      </c>
      <c r="I17" s="227">
        <v>8138</v>
      </c>
      <c r="J17" s="228"/>
      <c r="K17" s="227"/>
      <c r="L17" s="226">
        <f t="shared" si="9"/>
        <v>16537</v>
      </c>
      <c r="M17" s="232">
        <f t="shared" si="10"/>
        <v>0.11380540605914002</v>
      </c>
      <c r="N17" s="231">
        <v>49797</v>
      </c>
      <c r="O17" s="227">
        <v>48989</v>
      </c>
      <c r="P17" s="228"/>
      <c r="Q17" s="227"/>
      <c r="R17" s="226">
        <f t="shared" si="11"/>
        <v>98786</v>
      </c>
      <c r="S17" s="230">
        <f t="shared" si="5"/>
        <v>0.03719671718807187</v>
      </c>
      <c r="T17" s="229">
        <v>40963</v>
      </c>
      <c r="U17" s="227">
        <v>38828</v>
      </c>
      <c r="V17" s="228"/>
      <c r="W17" s="227"/>
      <c r="X17" s="226">
        <f t="shared" si="12"/>
        <v>79791</v>
      </c>
      <c r="Y17" s="225">
        <f t="shared" si="13"/>
        <v>0.2380594302615584</v>
      </c>
    </row>
    <row r="18" spans="1:25" ht="18.75" customHeight="1">
      <c r="A18" s="233" t="s">
        <v>200</v>
      </c>
      <c r="B18" s="231">
        <v>8889</v>
      </c>
      <c r="C18" s="227">
        <v>9260</v>
      </c>
      <c r="D18" s="228">
        <v>0</v>
      </c>
      <c r="E18" s="227">
        <v>0</v>
      </c>
      <c r="F18" s="226">
        <f t="shared" si="8"/>
        <v>18149</v>
      </c>
      <c r="G18" s="230">
        <f t="shared" si="1"/>
        <v>0.03631121728309104</v>
      </c>
      <c r="H18" s="229">
        <v>8302</v>
      </c>
      <c r="I18" s="227">
        <v>8420</v>
      </c>
      <c r="J18" s="228"/>
      <c r="K18" s="227"/>
      <c r="L18" s="226">
        <f t="shared" si="9"/>
        <v>16722</v>
      </c>
      <c r="M18" s="232">
        <f t="shared" si="10"/>
        <v>0.08533668221504609</v>
      </c>
      <c r="N18" s="231">
        <v>45805</v>
      </c>
      <c r="O18" s="227">
        <v>43516</v>
      </c>
      <c r="P18" s="228"/>
      <c r="Q18" s="227"/>
      <c r="R18" s="226">
        <f t="shared" si="11"/>
        <v>89321</v>
      </c>
      <c r="S18" s="230">
        <f t="shared" si="5"/>
        <v>0.03363278172975692</v>
      </c>
      <c r="T18" s="229">
        <v>42804</v>
      </c>
      <c r="U18" s="227">
        <v>39721</v>
      </c>
      <c r="V18" s="228"/>
      <c r="W18" s="227"/>
      <c r="X18" s="226">
        <f t="shared" si="12"/>
        <v>82525</v>
      </c>
      <c r="Y18" s="225">
        <f t="shared" si="13"/>
        <v>0.08235080278703433</v>
      </c>
    </row>
    <row r="19" spans="1:25" ht="18.75" customHeight="1">
      <c r="A19" s="233" t="s">
        <v>201</v>
      </c>
      <c r="B19" s="231">
        <v>6890</v>
      </c>
      <c r="C19" s="227">
        <v>6796</v>
      </c>
      <c r="D19" s="228">
        <v>0</v>
      </c>
      <c r="E19" s="227">
        <v>0</v>
      </c>
      <c r="F19" s="226">
        <f t="shared" si="0"/>
        <v>13686</v>
      </c>
      <c r="G19" s="230">
        <f t="shared" si="1"/>
        <v>0.027381967036001105</v>
      </c>
      <c r="H19" s="229">
        <v>8641</v>
      </c>
      <c r="I19" s="227">
        <v>7953</v>
      </c>
      <c r="J19" s="228"/>
      <c r="K19" s="227"/>
      <c r="L19" s="226">
        <f t="shared" si="2"/>
        <v>16594</v>
      </c>
      <c r="M19" s="232">
        <f t="shared" si="3"/>
        <v>-0.17524406411956128</v>
      </c>
      <c r="N19" s="231">
        <v>43215</v>
      </c>
      <c r="O19" s="227">
        <v>42062</v>
      </c>
      <c r="P19" s="228"/>
      <c r="Q19" s="227"/>
      <c r="R19" s="226">
        <f t="shared" si="4"/>
        <v>85277</v>
      </c>
      <c r="S19" s="230">
        <f t="shared" si="5"/>
        <v>0.032110060652797</v>
      </c>
      <c r="T19" s="229">
        <v>44950</v>
      </c>
      <c r="U19" s="227">
        <v>42298</v>
      </c>
      <c r="V19" s="228"/>
      <c r="W19" s="227"/>
      <c r="X19" s="226">
        <f t="shared" si="6"/>
        <v>87248</v>
      </c>
      <c r="Y19" s="225">
        <f t="shared" si="7"/>
        <v>-0.022590775719787293</v>
      </c>
    </row>
    <row r="20" spans="1:25" ht="18.75" customHeight="1">
      <c r="A20" s="233" t="s">
        <v>202</v>
      </c>
      <c r="B20" s="231">
        <v>6376</v>
      </c>
      <c r="C20" s="227">
        <v>5716</v>
      </c>
      <c r="D20" s="228">
        <v>0</v>
      </c>
      <c r="E20" s="227">
        <v>0</v>
      </c>
      <c r="F20" s="226">
        <f t="shared" si="0"/>
        <v>12092</v>
      </c>
      <c r="G20" s="230">
        <f t="shared" si="1"/>
        <v>0.024192806181450047</v>
      </c>
      <c r="H20" s="229">
        <v>6376</v>
      </c>
      <c r="I20" s="227">
        <v>5716</v>
      </c>
      <c r="J20" s="228"/>
      <c r="K20" s="227"/>
      <c r="L20" s="226">
        <f t="shared" si="2"/>
        <v>12092</v>
      </c>
      <c r="M20" s="232">
        <f t="shared" si="3"/>
        <v>0</v>
      </c>
      <c r="N20" s="231">
        <v>34100</v>
      </c>
      <c r="O20" s="227">
        <v>29200</v>
      </c>
      <c r="P20" s="228"/>
      <c r="Q20" s="227"/>
      <c r="R20" s="226">
        <f t="shared" si="4"/>
        <v>63300</v>
      </c>
      <c r="S20" s="230">
        <f t="shared" si="5"/>
        <v>0.023834877391583315</v>
      </c>
      <c r="T20" s="229">
        <v>33842</v>
      </c>
      <c r="U20" s="227">
        <v>28858</v>
      </c>
      <c r="V20" s="228"/>
      <c r="W20" s="227"/>
      <c r="X20" s="226">
        <f t="shared" si="6"/>
        <v>62700</v>
      </c>
      <c r="Y20" s="225">
        <f t="shared" si="7"/>
        <v>0.009569377990430672</v>
      </c>
    </row>
    <row r="21" spans="1:25" ht="18.75" customHeight="1">
      <c r="A21" s="233" t="s">
        <v>203</v>
      </c>
      <c r="B21" s="231">
        <v>5191</v>
      </c>
      <c r="C21" s="227">
        <v>5239</v>
      </c>
      <c r="D21" s="228">
        <v>388</v>
      </c>
      <c r="E21" s="227">
        <v>343</v>
      </c>
      <c r="F21" s="226">
        <f t="shared" si="0"/>
        <v>11161</v>
      </c>
      <c r="G21" s="230">
        <f t="shared" si="1"/>
        <v>0.02233012816665266</v>
      </c>
      <c r="H21" s="229">
        <v>2238</v>
      </c>
      <c r="I21" s="227">
        <v>2243</v>
      </c>
      <c r="J21" s="228">
        <v>773</v>
      </c>
      <c r="K21" s="227">
        <v>803</v>
      </c>
      <c r="L21" s="226">
        <f t="shared" si="2"/>
        <v>6057</v>
      </c>
      <c r="M21" s="232">
        <f t="shared" si="3"/>
        <v>0.8426613835231962</v>
      </c>
      <c r="N21" s="231">
        <v>24436</v>
      </c>
      <c r="O21" s="227">
        <v>23869</v>
      </c>
      <c r="P21" s="228">
        <v>2076</v>
      </c>
      <c r="Q21" s="227">
        <v>1923</v>
      </c>
      <c r="R21" s="226">
        <f t="shared" si="4"/>
        <v>52304</v>
      </c>
      <c r="S21" s="230">
        <f t="shared" si="5"/>
        <v>0.019694461723370832</v>
      </c>
      <c r="T21" s="229">
        <v>10055</v>
      </c>
      <c r="U21" s="227">
        <v>9815</v>
      </c>
      <c r="V21" s="228">
        <v>3076</v>
      </c>
      <c r="W21" s="227">
        <v>3180</v>
      </c>
      <c r="X21" s="226">
        <f t="shared" si="6"/>
        <v>26126</v>
      </c>
      <c r="Y21" s="225">
        <f t="shared" si="7"/>
        <v>1.0019903544361939</v>
      </c>
    </row>
    <row r="22" spans="1:25" ht="18.75" customHeight="1">
      <c r="A22" s="233" t="s">
        <v>204</v>
      </c>
      <c r="B22" s="231">
        <v>5722</v>
      </c>
      <c r="C22" s="227">
        <v>5419</v>
      </c>
      <c r="D22" s="228">
        <v>0</v>
      </c>
      <c r="E22" s="227">
        <v>0</v>
      </c>
      <c r="F22" s="226">
        <f t="shared" si="0"/>
        <v>11141</v>
      </c>
      <c r="G22" s="230">
        <f t="shared" si="1"/>
        <v>0.022290113601350893</v>
      </c>
      <c r="H22" s="229">
        <v>4949</v>
      </c>
      <c r="I22" s="227">
        <v>5306</v>
      </c>
      <c r="J22" s="228"/>
      <c r="K22" s="227"/>
      <c r="L22" s="226">
        <f t="shared" si="2"/>
        <v>10255</v>
      </c>
      <c r="M22" s="232">
        <f t="shared" si="3"/>
        <v>0.08639687957094111</v>
      </c>
      <c r="N22" s="231">
        <v>27444</v>
      </c>
      <c r="O22" s="227">
        <v>25625</v>
      </c>
      <c r="P22" s="228"/>
      <c r="Q22" s="227"/>
      <c r="R22" s="226">
        <f t="shared" si="4"/>
        <v>53069</v>
      </c>
      <c r="S22" s="230">
        <f t="shared" si="5"/>
        <v>0.01998251355914589</v>
      </c>
      <c r="T22" s="229">
        <v>31325</v>
      </c>
      <c r="U22" s="227">
        <v>28452</v>
      </c>
      <c r="V22" s="228"/>
      <c r="W22" s="227"/>
      <c r="X22" s="226">
        <f t="shared" si="6"/>
        <v>59777</v>
      </c>
      <c r="Y22" s="225">
        <f t="shared" si="7"/>
        <v>-0.11221707345634613</v>
      </c>
    </row>
    <row r="23" spans="1:25" ht="18.75" customHeight="1">
      <c r="A23" s="233" t="s">
        <v>205</v>
      </c>
      <c r="B23" s="231">
        <v>5298</v>
      </c>
      <c r="C23" s="227">
        <v>5111</v>
      </c>
      <c r="D23" s="228">
        <v>0</v>
      </c>
      <c r="E23" s="227">
        <v>0</v>
      </c>
      <c r="F23" s="226">
        <f t="shared" si="0"/>
        <v>10409</v>
      </c>
      <c r="G23" s="230">
        <f t="shared" si="1"/>
        <v>0.020825580511306115</v>
      </c>
      <c r="H23" s="229"/>
      <c r="I23" s="227"/>
      <c r="J23" s="228"/>
      <c r="K23" s="227"/>
      <c r="L23" s="226">
        <f t="shared" si="2"/>
        <v>0</v>
      </c>
      <c r="M23" s="232" t="str">
        <f t="shared" si="3"/>
        <v>         /0</v>
      </c>
      <c r="N23" s="231">
        <v>28498</v>
      </c>
      <c r="O23" s="227">
        <v>23675</v>
      </c>
      <c r="P23" s="228"/>
      <c r="Q23" s="227"/>
      <c r="R23" s="226">
        <f t="shared" si="4"/>
        <v>52173</v>
      </c>
      <c r="S23" s="230">
        <f t="shared" si="5"/>
        <v>0.019645135199859023</v>
      </c>
      <c r="T23" s="229"/>
      <c r="U23" s="227"/>
      <c r="V23" s="228"/>
      <c r="W23" s="227"/>
      <c r="X23" s="226">
        <f t="shared" si="6"/>
        <v>0</v>
      </c>
      <c r="Y23" s="225" t="str">
        <f t="shared" si="7"/>
        <v>         /0</v>
      </c>
    </row>
    <row r="24" spans="1:25" ht="18.75" customHeight="1">
      <c r="A24" s="233" t="s">
        <v>206</v>
      </c>
      <c r="B24" s="231">
        <v>4287</v>
      </c>
      <c r="C24" s="227">
        <v>4601</v>
      </c>
      <c r="D24" s="228">
        <v>0</v>
      </c>
      <c r="E24" s="227">
        <v>0</v>
      </c>
      <c r="F24" s="226">
        <f t="shared" si="0"/>
        <v>8888</v>
      </c>
      <c r="G24" s="230">
        <f t="shared" si="1"/>
        <v>0.017782472820106518</v>
      </c>
      <c r="H24" s="229">
        <v>2810</v>
      </c>
      <c r="I24" s="227">
        <v>3212</v>
      </c>
      <c r="J24" s="228"/>
      <c r="K24" s="227"/>
      <c r="L24" s="226">
        <f t="shared" si="2"/>
        <v>6022</v>
      </c>
      <c r="M24" s="232">
        <f t="shared" si="3"/>
        <v>0.475921620724012</v>
      </c>
      <c r="N24" s="231">
        <v>26169</v>
      </c>
      <c r="O24" s="227">
        <v>25895</v>
      </c>
      <c r="P24" s="228"/>
      <c r="Q24" s="227"/>
      <c r="R24" s="226">
        <f t="shared" si="4"/>
        <v>52064</v>
      </c>
      <c r="S24" s="230">
        <f t="shared" si="5"/>
        <v>0.019604092519990422</v>
      </c>
      <c r="T24" s="229">
        <v>15090</v>
      </c>
      <c r="U24" s="227">
        <v>16137</v>
      </c>
      <c r="V24" s="228"/>
      <c r="W24" s="227"/>
      <c r="X24" s="226">
        <f t="shared" si="6"/>
        <v>31227</v>
      </c>
      <c r="Y24" s="225">
        <f t="shared" si="7"/>
        <v>0.6672751144842604</v>
      </c>
    </row>
    <row r="25" spans="1:25" ht="18.75" customHeight="1">
      <c r="A25" s="233" t="s">
        <v>170</v>
      </c>
      <c r="B25" s="231">
        <v>3224</v>
      </c>
      <c r="C25" s="227">
        <v>3341</v>
      </c>
      <c r="D25" s="228">
        <v>0</v>
      </c>
      <c r="E25" s="227">
        <v>0</v>
      </c>
      <c r="F25" s="226">
        <f t="shared" si="0"/>
        <v>6565</v>
      </c>
      <c r="G25" s="230">
        <f t="shared" si="1"/>
        <v>0.013134781060305951</v>
      </c>
      <c r="H25" s="229">
        <v>10708</v>
      </c>
      <c r="I25" s="227">
        <v>10209</v>
      </c>
      <c r="J25" s="228"/>
      <c r="K25" s="227"/>
      <c r="L25" s="226">
        <f t="shared" si="2"/>
        <v>20917</v>
      </c>
      <c r="M25" s="232">
        <f t="shared" si="3"/>
        <v>-0.6861404599129894</v>
      </c>
      <c r="N25" s="231">
        <v>24445</v>
      </c>
      <c r="O25" s="227">
        <v>21949</v>
      </c>
      <c r="P25" s="228"/>
      <c r="Q25" s="227"/>
      <c r="R25" s="226">
        <f t="shared" si="4"/>
        <v>46394</v>
      </c>
      <c r="S25" s="230">
        <f t="shared" si="5"/>
        <v>0.01746912009012822</v>
      </c>
      <c r="T25" s="229">
        <v>43358</v>
      </c>
      <c r="U25" s="227">
        <v>41671</v>
      </c>
      <c r="V25" s="228"/>
      <c r="W25" s="227"/>
      <c r="X25" s="226">
        <f t="shared" si="6"/>
        <v>85029</v>
      </c>
      <c r="Y25" s="225">
        <f t="shared" si="7"/>
        <v>-0.45437438991402934</v>
      </c>
    </row>
    <row r="26" spans="1:25" ht="18.75" customHeight="1">
      <c r="A26" s="233" t="s">
        <v>207</v>
      </c>
      <c r="B26" s="231">
        <v>3214</v>
      </c>
      <c r="C26" s="227">
        <v>3141</v>
      </c>
      <c r="D26" s="228">
        <v>0</v>
      </c>
      <c r="E26" s="227">
        <v>0</v>
      </c>
      <c r="F26" s="226">
        <f t="shared" si="0"/>
        <v>6355</v>
      </c>
      <c r="G26" s="230">
        <f t="shared" si="1"/>
        <v>0.012714628124637369</v>
      </c>
      <c r="H26" s="229">
        <v>3247</v>
      </c>
      <c r="I26" s="227">
        <v>2847</v>
      </c>
      <c r="J26" s="228"/>
      <c r="K26" s="227"/>
      <c r="L26" s="226">
        <f t="shared" si="2"/>
        <v>6094</v>
      </c>
      <c r="M26" s="232">
        <f t="shared" si="3"/>
        <v>0.04282901214309165</v>
      </c>
      <c r="N26" s="231">
        <v>16735</v>
      </c>
      <c r="O26" s="227">
        <v>16342</v>
      </c>
      <c r="P26" s="228"/>
      <c r="Q26" s="227"/>
      <c r="R26" s="226">
        <f t="shared" si="4"/>
        <v>33077</v>
      </c>
      <c r="S26" s="230">
        <f t="shared" si="5"/>
        <v>0.012454758917557682</v>
      </c>
      <c r="T26" s="229">
        <v>17263</v>
      </c>
      <c r="U26" s="227">
        <v>16305</v>
      </c>
      <c r="V26" s="228"/>
      <c r="W26" s="227"/>
      <c r="X26" s="226">
        <f t="shared" si="6"/>
        <v>33568</v>
      </c>
      <c r="Y26" s="225">
        <f t="shared" si="7"/>
        <v>-0.014627025738798816</v>
      </c>
    </row>
    <row r="27" spans="1:25" ht="18.75" customHeight="1">
      <c r="A27" s="233" t="s">
        <v>208</v>
      </c>
      <c r="B27" s="231">
        <v>2805</v>
      </c>
      <c r="C27" s="227">
        <v>3133</v>
      </c>
      <c r="D27" s="228">
        <v>0</v>
      </c>
      <c r="E27" s="227">
        <v>0</v>
      </c>
      <c r="F27" s="226">
        <f t="shared" si="0"/>
        <v>5938</v>
      </c>
      <c r="G27" s="230">
        <f t="shared" si="1"/>
        <v>0.011880324438095467</v>
      </c>
      <c r="H27" s="229"/>
      <c r="I27" s="227"/>
      <c r="J27" s="228"/>
      <c r="K27" s="227"/>
      <c r="L27" s="226">
        <f t="shared" si="2"/>
        <v>0</v>
      </c>
      <c r="M27" s="232" t="str">
        <f t="shared" si="3"/>
        <v>         /0</v>
      </c>
      <c r="N27" s="231">
        <v>13347</v>
      </c>
      <c r="O27" s="227">
        <v>13625</v>
      </c>
      <c r="P27" s="228"/>
      <c r="Q27" s="227"/>
      <c r="R27" s="226">
        <f t="shared" si="4"/>
        <v>26972</v>
      </c>
      <c r="S27" s="230">
        <f t="shared" si="5"/>
        <v>0.010155992306568485</v>
      </c>
      <c r="T27" s="229"/>
      <c r="U27" s="227"/>
      <c r="V27" s="228"/>
      <c r="W27" s="227"/>
      <c r="X27" s="226">
        <f t="shared" si="6"/>
        <v>0</v>
      </c>
      <c r="Y27" s="225" t="str">
        <f t="shared" si="7"/>
        <v>         /0</v>
      </c>
    </row>
    <row r="28" spans="1:25" ht="18.75" customHeight="1">
      <c r="A28" s="233" t="s">
        <v>209</v>
      </c>
      <c r="B28" s="231">
        <v>2772</v>
      </c>
      <c r="C28" s="227">
        <v>2991</v>
      </c>
      <c r="D28" s="228">
        <v>0</v>
      </c>
      <c r="E28" s="227">
        <v>0</v>
      </c>
      <c r="F28" s="226">
        <f t="shared" si="0"/>
        <v>5763</v>
      </c>
      <c r="G28" s="230">
        <f t="shared" si="1"/>
        <v>0.01153019699170498</v>
      </c>
      <c r="H28" s="229"/>
      <c r="I28" s="227"/>
      <c r="J28" s="228"/>
      <c r="K28" s="227"/>
      <c r="L28" s="226">
        <f t="shared" si="2"/>
        <v>0</v>
      </c>
      <c r="M28" s="232" t="str">
        <f t="shared" si="3"/>
        <v>         /0</v>
      </c>
      <c r="N28" s="231">
        <v>13781</v>
      </c>
      <c r="O28" s="227">
        <v>13789</v>
      </c>
      <c r="P28" s="228"/>
      <c r="Q28" s="227"/>
      <c r="R28" s="226">
        <f t="shared" si="4"/>
        <v>27570</v>
      </c>
      <c r="S28" s="230">
        <f t="shared" si="5"/>
        <v>0.010381162238324675</v>
      </c>
      <c r="T28" s="229"/>
      <c r="U28" s="227"/>
      <c r="V28" s="228"/>
      <c r="W28" s="227"/>
      <c r="X28" s="226">
        <f t="shared" si="6"/>
        <v>0</v>
      </c>
      <c r="Y28" s="225" t="str">
        <f t="shared" si="7"/>
        <v>         /0</v>
      </c>
    </row>
    <row r="29" spans="1:25" ht="18.75" customHeight="1">
      <c r="A29" s="233" t="s">
        <v>210</v>
      </c>
      <c r="B29" s="231">
        <v>2646</v>
      </c>
      <c r="C29" s="227">
        <v>2712</v>
      </c>
      <c r="D29" s="228">
        <v>0</v>
      </c>
      <c r="E29" s="227">
        <v>0</v>
      </c>
      <c r="F29" s="226">
        <f t="shared" si="0"/>
        <v>5358</v>
      </c>
      <c r="G29" s="230">
        <f t="shared" si="1"/>
        <v>0.010719902044344141</v>
      </c>
      <c r="H29" s="229"/>
      <c r="I29" s="227"/>
      <c r="J29" s="228"/>
      <c r="K29" s="227"/>
      <c r="L29" s="226">
        <f t="shared" si="2"/>
        <v>0</v>
      </c>
      <c r="M29" s="232" t="str">
        <f t="shared" si="3"/>
        <v>         /0</v>
      </c>
      <c r="N29" s="231">
        <v>15899</v>
      </c>
      <c r="O29" s="227">
        <v>15429</v>
      </c>
      <c r="P29" s="228"/>
      <c r="Q29" s="227"/>
      <c r="R29" s="226">
        <f t="shared" si="4"/>
        <v>31328</v>
      </c>
      <c r="S29" s="230">
        <f t="shared" si="5"/>
        <v>0.011796193347922939</v>
      </c>
      <c r="T29" s="229"/>
      <c r="U29" s="227"/>
      <c r="V29" s="228"/>
      <c r="W29" s="227"/>
      <c r="X29" s="226">
        <f t="shared" si="6"/>
        <v>0</v>
      </c>
      <c r="Y29" s="225" t="str">
        <f t="shared" si="7"/>
        <v>         /0</v>
      </c>
    </row>
    <row r="30" spans="1:25" ht="18.75" customHeight="1">
      <c r="A30" s="233" t="s">
        <v>211</v>
      </c>
      <c r="B30" s="231">
        <v>2736</v>
      </c>
      <c r="C30" s="227">
        <v>2030</v>
      </c>
      <c r="D30" s="228">
        <v>0</v>
      </c>
      <c r="E30" s="227">
        <v>0</v>
      </c>
      <c r="F30" s="226">
        <f t="shared" si="0"/>
        <v>4766</v>
      </c>
      <c r="G30" s="230">
        <f t="shared" si="1"/>
        <v>0.009535470911411754</v>
      </c>
      <c r="H30" s="229">
        <v>2544</v>
      </c>
      <c r="I30" s="227">
        <v>2003</v>
      </c>
      <c r="J30" s="228"/>
      <c r="K30" s="227"/>
      <c r="L30" s="226">
        <f t="shared" si="2"/>
        <v>4547</v>
      </c>
      <c r="M30" s="232">
        <f t="shared" si="3"/>
        <v>0.04816362436771504</v>
      </c>
      <c r="N30" s="231">
        <v>13653</v>
      </c>
      <c r="O30" s="227">
        <v>10795</v>
      </c>
      <c r="P30" s="228"/>
      <c r="Q30" s="227"/>
      <c r="R30" s="226">
        <f t="shared" si="4"/>
        <v>24448</v>
      </c>
      <c r="S30" s="230">
        <f t="shared" si="5"/>
        <v>0.0092056095176845</v>
      </c>
      <c r="T30" s="229">
        <v>12759</v>
      </c>
      <c r="U30" s="227">
        <v>10194</v>
      </c>
      <c r="V30" s="228"/>
      <c r="W30" s="227"/>
      <c r="X30" s="226">
        <f t="shared" si="6"/>
        <v>22953</v>
      </c>
      <c r="Y30" s="225">
        <f t="shared" si="7"/>
        <v>0.06513309806996914</v>
      </c>
    </row>
    <row r="31" spans="1:25" ht="18.75" customHeight="1">
      <c r="A31" s="233" t="s">
        <v>212</v>
      </c>
      <c r="B31" s="231">
        <v>1664</v>
      </c>
      <c r="C31" s="227">
        <v>1771</v>
      </c>
      <c r="D31" s="228">
        <v>0</v>
      </c>
      <c r="E31" s="227">
        <v>0</v>
      </c>
      <c r="F31" s="226">
        <f t="shared" si="0"/>
        <v>3435</v>
      </c>
      <c r="G31" s="230">
        <f t="shared" si="1"/>
        <v>0.006872501590578971</v>
      </c>
      <c r="H31" s="229">
        <v>1077</v>
      </c>
      <c r="I31" s="227">
        <v>880</v>
      </c>
      <c r="J31" s="228"/>
      <c r="K31" s="227"/>
      <c r="L31" s="226">
        <f t="shared" si="2"/>
        <v>1957</v>
      </c>
      <c r="M31" s="232">
        <f t="shared" si="3"/>
        <v>0.7552376085845682</v>
      </c>
      <c r="N31" s="231">
        <v>12776</v>
      </c>
      <c r="O31" s="227">
        <v>11507</v>
      </c>
      <c r="P31" s="228"/>
      <c r="Q31" s="227"/>
      <c r="R31" s="226">
        <f t="shared" si="4"/>
        <v>24283</v>
      </c>
      <c r="S31" s="230">
        <f t="shared" si="5"/>
        <v>0.009143480690360467</v>
      </c>
      <c r="T31" s="229">
        <v>6199</v>
      </c>
      <c r="U31" s="227">
        <v>5675</v>
      </c>
      <c r="V31" s="228"/>
      <c r="W31" s="227"/>
      <c r="X31" s="226">
        <f t="shared" si="6"/>
        <v>11874</v>
      </c>
      <c r="Y31" s="225">
        <f t="shared" si="7"/>
        <v>1.0450564258042783</v>
      </c>
    </row>
    <row r="32" spans="1:25" ht="18.75" customHeight="1">
      <c r="A32" s="233" t="s">
        <v>213</v>
      </c>
      <c r="B32" s="231">
        <v>1172</v>
      </c>
      <c r="C32" s="227">
        <v>1366</v>
      </c>
      <c r="D32" s="228">
        <v>0</v>
      </c>
      <c r="E32" s="227">
        <v>0</v>
      </c>
      <c r="F32" s="226">
        <f t="shared" si="0"/>
        <v>2538</v>
      </c>
      <c r="G32" s="230">
        <f t="shared" si="1"/>
        <v>0.005077848336794593</v>
      </c>
      <c r="H32" s="229"/>
      <c r="I32" s="227"/>
      <c r="J32" s="228"/>
      <c r="K32" s="227"/>
      <c r="L32" s="226">
        <f t="shared" si="2"/>
        <v>0</v>
      </c>
      <c r="M32" s="232" t="str">
        <f t="shared" si="3"/>
        <v>         /0</v>
      </c>
      <c r="N32" s="231">
        <v>1207</v>
      </c>
      <c r="O32" s="227">
        <v>1399</v>
      </c>
      <c r="P32" s="228"/>
      <c r="Q32" s="227"/>
      <c r="R32" s="226">
        <f t="shared" si="4"/>
        <v>2606</v>
      </c>
      <c r="S32" s="230">
        <f t="shared" si="5"/>
        <v>0.0009812589333722925</v>
      </c>
      <c r="T32" s="229"/>
      <c r="U32" s="227"/>
      <c r="V32" s="228"/>
      <c r="W32" s="227"/>
      <c r="X32" s="226">
        <f t="shared" si="6"/>
        <v>0</v>
      </c>
      <c r="Y32" s="225" t="str">
        <f t="shared" si="7"/>
        <v>         /0</v>
      </c>
    </row>
    <row r="33" spans="1:25" ht="18.75" customHeight="1">
      <c r="A33" s="233" t="s">
        <v>214</v>
      </c>
      <c r="B33" s="231">
        <v>1309</v>
      </c>
      <c r="C33" s="227">
        <v>1223</v>
      </c>
      <c r="D33" s="228">
        <v>0</v>
      </c>
      <c r="E33" s="227">
        <v>0</v>
      </c>
      <c r="F33" s="226">
        <f t="shared" si="0"/>
        <v>2532</v>
      </c>
      <c r="G33" s="230">
        <f t="shared" si="1"/>
        <v>0.005065843967204062</v>
      </c>
      <c r="H33" s="229">
        <v>1775</v>
      </c>
      <c r="I33" s="227">
        <v>2087</v>
      </c>
      <c r="J33" s="228"/>
      <c r="K33" s="227"/>
      <c r="L33" s="226">
        <f t="shared" si="2"/>
        <v>3862</v>
      </c>
      <c r="M33" s="232">
        <f t="shared" si="3"/>
        <v>-0.34438114966338684</v>
      </c>
      <c r="N33" s="231">
        <v>9194</v>
      </c>
      <c r="O33" s="227">
        <v>7832</v>
      </c>
      <c r="P33" s="228"/>
      <c r="Q33" s="227"/>
      <c r="R33" s="226">
        <f t="shared" si="4"/>
        <v>17026</v>
      </c>
      <c r="S33" s="230">
        <f t="shared" si="5"/>
        <v>0.0064109419031453</v>
      </c>
      <c r="T33" s="229">
        <v>12142</v>
      </c>
      <c r="U33" s="227">
        <v>12246</v>
      </c>
      <c r="V33" s="228">
        <v>0</v>
      </c>
      <c r="W33" s="227">
        <v>37</v>
      </c>
      <c r="X33" s="226">
        <f t="shared" si="6"/>
        <v>24425</v>
      </c>
      <c r="Y33" s="225">
        <f t="shared" si="7"/>
        <v>-0.3029273285568066</v>
      </c>
    </row>
    <row r="34" spans="1:25" ht="18.75" customHeight="1">
      <c r="A34" s="233" t="s">
        <v>215</v>
      </c>
      <c r="B34" s="231">
        <v>732</v>
      </c>
      <c r="C34" s="227">
        <v>662</v>
      </c>
      <c r="D34" s="228">
        <v>0</v>
      </c>
      <c r="E34" s="227">
        <v>0</v>
      </c>
      <c r="F34" s="226">
        <f t="shared" si="0"/>
        <v>1394</v>
      </c>
      <c r="G34" s="230">
        <f t="shared" si="1"/>
        <v>0.0027890152015333583</v>
      </c>
      <c r="H34" s="229">
        <v>529</v>
      </c>
      <c r="I34" s="227">
        <v>529</v>
      </c>
      <c r="J34" s="228">
        <v>712</v>
      </c>
      <c r="K34" s="227">
        <v>742</v>
      </c>
      <c r="L34" s="226">
        <f t="shared" si="2"/>
        <v>2512</v>
      </c>
      <c r="M34" s="232">
        <f t="shared" si="3"/>
        <v>-0.4450636942675159</v>
      </c>
      <c r="N34" s="231">
        <v>3708</v>
      </c>
      <c r="O34" s="227">
        <v>3703</v>
      </c>
      <c r="P34" s="228">
        <v>1737</v>
      </c>
      <c r="Q34" s="227">
        <v>1746</v>
      </c>
      <c r="R34" s="226">
        <f t="shared" si="4"/>
        <v>10894</v>
      </c>
      <c r="S34" s="230">
        <f t="shared" si="5"/>
        <v>0.004102008756775808</v>
      </c>
      <c r="T34" s="229">
        <v>3139</v>
      </c>
      <c r="U34" s="227">
        <v>3203</v>
      </c>
      <c r="V34" s="228">
        <v>3783</v>
      </c>
      <c r="W34" s="227">
        <v>3783</v>
      </c>
      <c r="X34" s="226">
        <f t="shared" si="6"/>
        <v>13908</v>
      </c>
      <c r="Y34" s="225">
        <f t="shared" si="7"/>
        <v>-0.2167098073051481</v>
      </c>
    </row>
    <row r="35" spans="1:25" ht="18.75" customHeight="1">
      <c r="A35" s="233" t="s">
        <v>216</v>
      </c>
      <c r="B35" s="231">
        <v>365</v>
      </c>
      <c r="C35" s="227">
        <v>849</v>
      </c>
      <c r="D35" s="228">
        <v>0</v>
      </c>
      <c r="E35" s="227">
        <v>0</v>
      </c>
      <c r="F35" s="226">
        <f t="shared" si="0"/>
        <v>1214</v>
      </c>
      <c r="G35" s="230">
        <f t="shared" si="1"/>
        <v>0.0024288841138174295</v>
      </c>
      <c r="H35" s="229">
        <v>277</v>
      </c>
      <c r="I35" s="227">
        <v>312</v>
      </c>
      <c r="J35" s="228"/>
      <c r="K35" s="227"/>
      <c r="L35" s="226">
        <f t="shared" si="2"/>
        <v>589</v>
      </c>
      <c r="M35" s="232">
        <f t="shared" si="3"/>
        <v>1.0611205432937183</v>
      </c>
      <c r="N35" s="231">
        <v>2726</v>
      </c>
      <c r="O35" s="227">
        <v>3170</v>
      </c>
      <c r="P35" s="228"/>
      <c r="Q35" s="227"/>
      <c r="R35" s="226">
        <f t="shared" si="4"/>
        <v>5896</v>
      </c>
      <c r="S35" s="230">
        <f t="shared" si="5"/>
        <v>0.0022200700963787554</v>
      </c>
      <c r="T35" s="229">
        <v>1505</v>
      </c>
      <c r="U35" s="227">
        <v>1325</v>
      </c>
      <c r="V35" s="228"/>
      <c r="W35" s="227"/>
      <c r="X35" s="226">
        <f t="shared" si="6"/>
        <v>2830</v>
      </c>
      <c r="Y35" s="225">
        <f t="shared" si="7"/>
        <v>1.0833922261484097</v>
      </c>
    </row>
    <row r="36" spans="1:25" ht="18.75" customHeight="1">
      <c r="A36" s="233" t="s">
        <v>217</v>
      </c>
      <c r="B36" s="231">
        <v>401</v>
      </c>
      <c r="C36" s="227">
        <v>476</v>
      </c>
      <c r="D36" s="228">
        <v>0</v>
      </c>
      <c r="E36" s="227">
        <v>0</v>
      </c>
      <c r="F36" s="226">
        <f t="shared" si="0"/>
        <v>877</v>
      </c>
      <c r="G36" s="230">
        <f t="shared" si="1"/>
        <v>0.0017546386884826077</v>
      </c>
      <c r="H36" s="229"/>
      <c r="I36" s="227"/>
      <c r="J36" s="228"/>
      <c r="K36" s="227"/>
      <c r="L36" s="226">
        <f t="shared" si="2"/>
        <v>0</v>
      </c>
      <c r="M36" s="232" t="str">
        <f t="shared" si="3"/>
        <v>         /0</v>
      </c>
      <c r="N36" s="231">
        <v>680</v>
      </c>
      <c r="O36" s="227">
        <v>920</v>
      </c>
      <c r="P36" s="228"/>
      <c r="Q36" s="227"/>
      <c r="R36" s="226">
        <f t="shared" si="4"/>
        <v>1600</v>
      </c>
      <c r="S36" s="230">
        <f t="shared" si="5"/>
        <v>0.0006024613558694045</v>
      </c>
      <c r="T36" s="229"/>
      <c r="U36" s="227"/>
      <c r="V36" s="228"/>
      <c r="W36" s="227"/>
      <c r="X36" s="226">
        <f t="shared" si="6"/>
        <v>0</v>
      </c>
      <c r="Y36" s="225" t="str">
        <f t="shared" si="7"/>
        <v>         /0</v>
      </c>
    </row>
    <row r="37" spans="1:25" ht="18.75" customHeight="1">
      <c r="A37" s="233" t="s">
        <v>218</v>
      </c>
      <c r="B37" s="231">
        <v>297</v>
      </c>
      <c r="C37" s="227">
        <v>421</v>
      </c>
      <c r="D37" s="228">
        <v>0</v>
      </c>
      <c r="E37" s="227">
        <v>0</v>
      </c>
      <c r="F37" s="226">
        <f t="shared" si="0"/>
        <v>718</v>
      </c>
      <c r="G37" s="230">
        <f t="shared" si="1"/>
        <v>0.0014365228943335373</v>
      </c>
      <c r="H37" s="229">
        <v>304</v>
      </c>
      <c r="I37" s="227">
        <v>311</v>
      </c>
      <c r="J37" s="228">
        <v>0</v>
      </c>
      <c r="K37" s="227">
        <v>0</v>
      </c>
      <c r="L37" s="226">
        <f t="shared" si="2"/>
        <v>615</v>
      </c>
      <c r="M37" s="232">
        <f t="shared" si="3"/>
        <v>0.16747967479674797</v>
      </c>
      <c r="N37" s="231">
        <v>2307</v>
      </c>
      <c r="O37" s="227">
        <v>2562</v>
      </c>
      <c r="P37" s="228">
        <v>0</v>
      </c>
      <c r="Q37" s="227">
        <v>0</v>
      </c>
      <c r="R37" s="226">
        <f t="shared" si="4"/>
        <v>4869</v>
      </c>
      <c r="S37" s="230">
        <f t="shared" si="5"/>
        <v>0.0018333652135800813</v>
      </c>
      <c r="T37" s="229">
        <v>2322</v>
      </c>
      <c r="U37" s="227">
        <v>2824</v>
      </c>
      <c r="V37" s="228">
        <v>0</v>
      </c>
      <c r="W37" s="227">
        <v>0</v>
      </c>
      <c r="X37" s="226">
        <f t="shared" si="6"/>
        <v>5146</v>
      </c>
      <c r="Y37" s="225">
        <f t="shared" si="7"/>
        <v>-0.05382821609016708</v>
      </c>
    </row>
    <row r="38" spans="1:25" ht="18.75" customHeight="1">
      <c r="A38" s="233" t="s">
        <v>219</v>
      </c>
      <c r="B38" s="231">
        <v>229</v>
      </c>
      <c r="C38" s="227">
        <v>189</v>
      </c>
      <c r="D38" s="228">
        <v>0</v>
      </c>
      <c r="E38" s="227">
        <v>0</v>
      </c>
      <c r="F38" s="226">
        <f t="shared" si="0"/>
        <v>418</v>
      </c>
      <c r="G38" s="230">
        <f t="shared" si="1"/>
        <v>0.0008363044148069897</v>
      </c>
      <c r="H38" s="229"/>
      <c r="I38" s="227"/>
      <c r="J38" s="228">
        <v>155</v>
      </c>
      <c r="K38" s="227">
        <v>191</v>
      </c>
      <c r="L38" s="226">
        <f t="shared" si="2"/>
        <v>346</v>
      </c>
      <c r="M38" s="232">
        <f t="shared" si="3"/>
        <v>0.20809248554913284</v>
      </c>
      <c r="N38" s="231">
        <v>817</v>
      </c>
      <c r="O38" s="227">
        <v>779</v>
      </c>
      <c r="P38" s="228">
        <v>234</v>
      </c>
      <c r="Q38" s="227">
        <v>192</v>
      </c>
      <c r="R38" s="226">
        <f t="shared" si="4"/>
        <v>2022</v>
      </c>
      <c r="S38" s="230">
        <f t="shared" si="5"/>
        <v>0.0007613605384799598</v>
      </c>
      <c r="T38" s="229"/>
      <c r="U38" s="227"/>
      <c r="V38" s="228">
        <v>801</v>
      </c>
      <c r="W38" s="227">
        <v>814</v>
      </c>
      <c r="X38" s="226">
        <f t="shared" si="6"/>
        <v>1615</v>
      </c>
      <c r="Y38" s="225">
        <f t="shared" si="7"/>
        <v>0.2520123839009287</v>
      </c>
    </row>
    <row r="39" spans="1:25" ht="18.75" customHeight="1">
      <c r="A39" s="233" t="s">
        <v>220</v>
      </c>
      <c r="B39" s="231">
        <v>0</v>
      </c>
      <c r="C39" s="227">
        <v>0</v>
      </c>
      <c r="D39" s="228">
        <v>45</v>
      </c>
      <c r="E39" s="227">
        <v>16</v>
      </c>
      <c r="F39" s="226">
        <f t="shared" si="0"/>
        <v>61</v>
      </c>
      <c r="G39" s="230">
        <f t="shared" si="1"/>
        <v>0.00012204442417039802</v>
      </c>
      <c r="H39" s="229"/>
      <c r="I39" s="227"/>
      <c r="J39" s="228"/>
      <c r="K39" s="227"/>
      <c r="L39" s="226">
        <f t="shared" si="2"/>
        <v>0</v>
      </c>
      <c r="M39" s="232" t="str">
        <f t="shared" si="3"/>
        <v>         /0</v>
      </c>
      <c r="N39" s="231"/>
      <c r="O39" s="227"/>
      <c r="P39" s="228">
        <v>45</v>
      </c>
      <c r="Q39" s="227">
        <v>16</v>
      </c>
      <c r="R39" s="226">
        <f t="shared" si="4"/>
        <v>61</v>
      </c>
      <c r="S39" s="230">
        <f t="shared" si="5"/>
        <v>2.2968839192521044E-05</v>
      </c>
      <c r="T39" s="229"/>
      <c r="U39" s="227"/>
      <c r="V39" s="228">
        <v>1</v>
      </c>
      <c r="W39" s="227">
        <v>2</v>
      </c>
      <c r="X39" s="226">
        <f t="shared" si="6"/>
        <v>3</v>
      </c>
      <c r="Y39" s="225" t="str">
        <f t="shared" si="7"/>
        <v>  *  </v>
      </c>
    </row>
    <row r="40" spans="1:25" ht="18.75" customHeight="1">
      <c r="A40" s="233" t="s">
        <v>175</v>
      </c>
      <c r="B40" s="231">
        <v>0</v>
      </c>
      <c r="C40" s="227">
        <v>0</v>
      </c>
      <c r="D40" s="228">
        <v>11</v>
      </c>
      <c r="E40" s="227">
        <v>25</v>
      </c>
      <c r="F40" s="226">
        <f t="shared" si="0"/>
        <v>36</v>
      </c>
      <c r="G40" s="230">
        <f t="shared" si="1"/>
        <v>7.202621754318571E-05</v>
      </c>
      <c r="H40" s="229"/>
      <c r="I40" s="227"/>
      <c r="J40" s="228">
        <v>13</v>
      </c>
      <c r="K40" s="227">
        <v>29</v>
      </c>
      <c r="L40" s="226">
        <f t="shared" si="2"/>
        <v>42</v>
      </c>
      <c r="M40" s="232">
        <f t="shared" si="3"/>
        <v>-0.1428571428571429</v>
      </c>
      <c r="N40" s="231"/>
      <c r="O40" s="227"/>
      <c r="P40" s="228">
        <v>68</v>
      </c>
      <c r="Q40" s="227">
        <v>74</v>
      </c>
      <c r="R40" s="226">
        <f t="shared" si="4"/>
        <v>142</v>
      </c>
      <c r="S40" s="230">
        <f t="shared" si="5"/>
        <v>5.3468445333409645E-05</v>
      </c>
      <c r="T40" s="229"/>
      <c r="U40" s="227"/>
      <c r="V40" s="228">
        <v>58</v>
      </c>
      <c r="W40" s="227">
        <v>74</v>
      </c>
      <c r="X40" s="226">
        <f t="shared" si="6"/>
        <v>132</v>
      </c>
      <c r="Y40" s="225">
        <f t="shared" si="7"/>
        <v>0.07575757575757569</v>
      </c>
    </row>
    <row r="41" spans="1:25" ht="18.75" customHeight="1" thickBot="1">
      <c r="A41" s="224" t="s">
        <v>120</v>
      </c>
      <c r="B41" s="222">
        <v>0</v>
      </c>
      <c r="C41" s="218">
        <v>0</v>
      </c>
      <c r="D41" s="219">
        <v>30</v>
      </c>
      <c r="E41" s="218">
        <v>27</v>
      </c>
      <c r="F41" s="217">
        <f t="shared" si="0"/>
        <v>57</v>
      </c>
      <c r="G41" s="221">
        <f t="shared" si="1"/>
        <v>0.00011404151111004406</v>
      </c>
      <c r="H41" s="220">
        <v>13171</v>
      </c>
      <c r="I41" s="218">
        <v>9061</v>
      </c>
      <c r="J41" s="219">
        <v>96</v>
      </c>
      <c r="K41" s="218">
        <v>87</v>
      </c>
      <c r="L41" s="217">
        <f t="shared" si="2"/>
        <v>22415</v>
      </c>
      <c r="M41" s="223">
        <f t="shared" si="3"/>
        <v>-0.9974570600044613</v>
      </c>
      <c r="N41" s="222">
        <v>0</v>
      </c>
      <c r="O41" s="218">
        <v>0</v>
      </c>
      <c r="P41" s="219">
        <v>2222</v>
      </c>
      <c r="Q41" s="218">
        <v>2357</v>
      </c>
      <c r="R41" s="217">
        <f t="shared" si="4"/>
        <v>4579</v>
      </c>
      <c r="S41" s="221">
        <f t="shared" si="5"/>
        <v>0.0017241690928287519</v>
      </c>
      <c r="T41" s="220">
        <v>77807</v>
      </c>
      <c r="U41" s="218">
        <v>46693</v>
      </c>
      <c r="V41" s="219">
        <v>926</v>
      </c>
      <c r="W41" s="218">
        <v>651</v>
      </c>
      <c r="X41" s="217">
        <f t="shared" si="6"/>
        <v>126077</v>
      </c>
      <c r="Y41" s="216">
        <f t="shared" si="7"/>
        <v>-0.9636809251489169</v>
      </c>
    </row>
    <row r="42" ht="16.5" thickTop="1">
      <c r="A42" s="215" t="s">
        <v>44</v>
      </c>
    </row>
    <row r="43" ht="15.75">
      <c r="A43" s="215" t="s">
        <v>43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2:Y65536 M42:M65536 Y3 M3 M5:M8 Y5:Y8">
    <cfRule type="cellIs" priority="3" dxfId="68" operator="lessThan" stopIfTrue="1">
      <formula>0</formula>
    </cfRule>
  </conditionalFormatting>
  <conditionalFormatting sqref="M9:M41 Y9:Y41">
    <cfRule type="cellIs" priority="4" dxfId="68" operator="lessThan" stopIfTrue="1">
      <formula>0</formula>
    </cfRule>
    <cfRule type="cellIs" priority="5" dxfId="70" operator="greaterThanOrEqual" stopIfTrue="1">
      <formula>0</formula>
    </cfRule>
  </conditionalFormatting>
  <conditionalFormatting sqref="G6:G8">
    <cfRule type="cellIs" priority="2" dxfId="68" operator="lessThan" stopIfTrue="1">
      <formula>0</formula>
    </cfRule>
  </conditionalFormatting>
  <conditionalFormatting sqref="S6:S8">
    <cfRule type="cellIs" priority="1" dxfId="68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T10" sqref="T10:W46"/>
    </sheetView>
  </sheetViews>
  <sheetFormatPr defaultColWidth="8.00390625" defaultRowHeight="15"/>
  <cols>
    <col min="1" max="1" width="24.8515625" style="214" customWidth="1"/>
    <col min="2" max="2" width="9.140625" style="214" customWidth="1"/>
    <col min="3" max="3" width="10.7109375" style="214" customWidth="1"/>
    <col min="4" max="4" width="8.57421875" style="214" bestFit="1" customWidth="1"/>
    <col min="5" max="5" width="10.57421875" style="214" bestFit="1" customWidth="1"/>
    <col min="6" max="6" width="10.140625" style="214" customWidth="1"/>
    <col min="7" max="7" width="11.28125" style="214" bestFit="1" customWidth="1"/>
    <col min="8" max="8" width="10.00390625" style="214" customWidth="1"/>
    <col min="9" max="9" width="10.421875" style="214" bestFit="1" customWidth="1"/>
    <col min="10" max="10" width="9.00390625" style="214" bestFit="1" customWidth="1"/>
    <col min="11" max="11" width="10.57421875" style="214" bestFit="1" customWidth="1"/>
    <col min="12" max="12" width="9.421875" style="214" customWidth="1"/>
    <col min="13" max="13" width="9.57421875" style="214" customWidth="1"/>
    <col min="14" max="15" width="12.421875" style="214" bestFit="1" customWidth="1"/>
    <col min="16" max="16" width="9.421875" style="214" customWidth="1"/>
    <col min="17" max="17" width="10.57421875" style="214" bestFit="1" customWidth="1"/>
    <col min="18" max="18" width="10.421875" style="214" bestFit="1" customWidth="1"/>
    <col min="19" max="19" width="11.28125" style="214" bestFit="1" customWidth="1"/>
    <col min="20" max="20" width="10.421875" style="214" bestFit="1" customWidth="1"/>
    <col min="21" max="21" width="10.28125" style="214" customWidth="1"/>
    <col min="22" max="22" width="9.421875" style="214" customWidth="1"/>
    <col min="23" max="23" width="10.28125" style="214" customWidth="1"/>
    <col min="24" max="24" width="10.57421875" style="214" customWidth="1"/>
    <col min="25" max="25" width="9.8515625" style="214" bestFit="1" customWidth="1"/>
    <col min="26" max="16384" width="8.00390625" style="214" customWidth="1"/>
  </cols>
  <sheetData>
    <row r="1" spans="24:25" ht="18.75" thickBot="1">
      <c r="X1" s="589" t="s">
        <v>28</v>
      </c>
      <c r="Y1" s="590"/>
    </row>
    <row r="2" ht="5.25" customHeight="1" thickBot="1"/>
    <row r="3" spans="1:25" ht="24.75" customHeight="1" thickTop="1">
      <c r="A3" s="591" t="s">
        <v>48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21" customHeight="1" thickBot="1">
      <c r="A4" s="621" t="s">
        <v>46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3"/>
    </row>
    <row r="5" spans="1:25" s="260" customFormat="1" ht="19.5" customHeight="1" thickBot="1" thickTop="1">
      <c r="A5" s="617" t="s">
        <v>45</v>
      </c>
      <c r="B5" s="612" t="s">
        <v>37</v>
      </c>
      <c r="C5" s="613"/>
      <c r="D5" s="613"/>
      <c r="E5" s="613"/>
      <c r="F5" s="613"/>
      <c r="G5" s="613"/>
      <c r="H5" s="613"/>
      <c r="I5" s="613"/>
      <c r="J5" s="614"/>
      <c r="K5" s="614"/>
      <c r="L5" s="614"/>
      <c r="M5" s="615"/>
      <c r="N5" s="616" t="s">
        <v>36</v>
      </c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5"/>
    </row>
    <row r="6" spans="1:25" s="259" customFormat="1" ht="26.25" customHeight="1" thickBot="1">
      <c r="A6" s="618"/>
      <c r="B6" s="601" t="s">
        <v>162</v>
      </c>
      <c r="C6" s="602"/>
      <c r="D6" s="602"/>
      <c r="E6" s="602"/>
      <c r="F6" s="603"/>
      <c r="G6" s="598" t="s">
        <v>35</v>
      </c>
      <c r="H6" s="601" t="s">
        <v>163</v>
      </c>
      <c r="I6" s="602"/>
      <c r="J6" s="602"/>
      <c r="K6" s="602"/>
      <c r="L6" s="603"/>
      <c r="M6" s="598" t="s">
        <v>34</v>
      </c>
      <c r="N6" s="608" t="s">
        <v>164</v>
      </c>
      <c r="O6" s="602"/>
      <c r="P6" s="602"/>
      <c r="Q6" s="602"/>
      <c r="R6" s="602"/>
      <c r="S6" s="598" t="s">
        <v>35</v>
      </c>
      <c r="T6" s="609" t="s">
        <v>165</v>
      </c>
      <c r="U6" s="610"/>
      <c r="V6" s="610"/>
      <c r="W6" s="610"/>
      <c r="X6" s="611"/>
      <c r="Y6" s="598" t="s">
        <v>34</v>
      </c>
    </row>
    <row r="7" spans="1:25" s="254" customFormat="1" ht="26.25" customHeight="1">
      <c r="A7" s="619"/>
      <c r="B7" s="581" t="s">
        <v>22</v>
      </c>
      <c r="C7" s="582"/>
      <c r="D7" s="583" t="s">
        <v>21</v>
      </c>
      <c r="E7" s="584"/>
      <c r="F7" s="585" t="s">
        <v>17</v>
      </c>
      <c r="G7" s="599"/>
      <c r="H7" s="581" t="s">
        <v>22</v>
      </c>
      <c r="I7" s="582"/>
      <c r="J7" s="583" t="s">
        <v>21</v>
      </c>
      <c r="K7" s="584"/>
      <c r="L7" s="585" t="s">
        <v>17</v>
      </c>
      <c r="M7" s="599"/>
      <c r="N7" s="582" t="s">
        <v>22</v>
      </c>
      <c r="O7" s="582"/>
      <c r="P7" s="587" t="s">
        <v>21</v>
      </c>
      <c r="Q7" s="582"/>
      <c r="R7" s="585" t="s">
        <v>17</v>
      </c>
      <c r="S7" s="599"/>
      <c r="T7" s="588" t="s">
        <v>22</v>
      </c>
      <c r="U7" s="584"/>
      <c r="V7" s="583" t="s">
        <v>21</v>
      </c>
      <c r="W7" s="604"/>
      <c r="X7" s="585" t="s">
        <v>17</v>
      </c>
      <c r="Y7" s="599"/>
    </row>
    <row r="8" spans="1:25" s="254" customFormat="1" ht="15.75" thickBot="1">
      <c r="A8" s="620"/>
      <c r="B8" s="257" t="s">
        <v>32</v>
      </c>
      <c r="C8" s="255" t="s">
        <v>31</v>
      </c>
      <c r="D8" s="256" t="s">
        <v>32</v>
      </c>
      <c r="E8" s="255" t="s">
        <v>31</v>
      </c>
      <c r="F8" s="586"/>
      <c r="G8" s="600"/>
      <c r="H8" s="257" t="s">
        <v>32</v>
      </c>
      <c r="I8" s="255" t="s">
        <v>31</v>
      </c>
      <c r="J8" s="256" t="s">
        <v>32</v>
      </c>
      <c r="K8" s="255" t="s">
        <v>31</v>
      </c>
      <c r="L8" s="586"/>
      <c r="M8" s="600"/>
      <c r="N8" s="257" t="s">
        <v>32</v>
      </c>
      <c r="O8" s="255" t="s">
        <v>31</v>
      </c>
      <c r="P8" s="256" t="s">
        <v>32</v>
      </c>
      <c r="Q8" s="255" t="s">
        <v>31</v>
      </c>
      <c r="R8" s="586"/>
      <c r="S8" s="600"/>
      <c r="T8" s="257" t="s">
        <v>32</v>
      </c>
      <c r="U8" s="255" t="s">
        <v>31</v>
      </c>
      <c r="V8" s="256" t="s">
        <v>32</v>
      </c>
      <c r="W8" s="255" t="s">
        <v>31</v>
      </c>
      <c r="X8" s="586"/>
      <c r="Y8" s="600"/>
    </row>
    <row r="9" spans="1:25" s="261" customFormat="1" ht="18" customHeight="1" thickBot="1" thickTop="1">
      <c r="A9" s="271" t="s">
        <v>24</v>
      </c>
      <c r="B9" s="270">
        <f>SUM(B10:B46)</f>
        <v>27326.068</v>
      </c>
      <c r="C9" s="264">
        <f>SUM(C10:C46)</f>
        <v>16748.225</v>
      </c>
      <c r="D9" s="265">
        <f>SUM(D10:D46)</f>
        <v>2338.8559999999998</v>
      </c>
      <c r="E9" s="264">
        <f>SUM(E10:E46)</f>
        <v>1764.046</v>
      </c>
      <c r="F9" s="263">
        <f aca="true" t="shared" si="0" ref="F9:F46">SUM(B9:E9)</f>
        <v>48177.195</v>
      </c>
      <c r="G9" s="267">
        <f aca="true" t="shared" si="1" ref="G9:G46">F9/$F$9</f>
        <v>1</v>
      </c>
      <c r="H9" s="266">
        <f>SUM(H10:H46)</f>
        <v>25428.220000000012</v>
      </c>
      <c r="I9" s="264">
        <f>SUM(I10:I46)</f>
        <v>17002.245</v>
      </c>
      <c r="J9" s="265">
        <f>SUM(J10:J46)</f>
        <v>2686.6369999999997</v>
      </c>
      <c r="K9" s="264">
        <f>SUM(K10:K46)</f>
        <v>1174.227</v>
      </c>
      <c r="L9" s="263">
        <f aca="true" t="shared" si="2" ref="L9:L46">SUM(H9:K9)</f>
        <v>46291.32900000001</v>
      </c>
      <c r="M9" s="269">
        <f aca="true" t="shared" si="3" ref="M9:M46">IF(ISERROR(F9/L9-1),"         /0",(F9/L9-1))</f>
        <v>0.04073907664219334</v>
      </c>
      <c r="N9" s="268">
        <f>SUM(N10:N46)</f>
        <v>127882.44199999998</v>
      </c>
      <c r="O9" s="264">
        <f>SUM(O10:O46)</f>
        <v>79325.853</v>
      </c>
      <c r="P9" s="265">
        <f>SUM(P10:P46)</f>
        <v>20699.609000000004</v>
      </c>
      <c r="Q9" s="264">
        <f>SUM(Q10:Q46)</f>
        <v>10723.369</v>
      </c>
      <c r="R9" s="263">
        <f aca="true" t="shared" si="4" ref="R9:R46">SUM(N9:Q9)</f>
        <v>238631.273</v>
      </c>
      <c r="S9" s="267">
        <f aca="true" t="shared" si="5" ref="S9:S46">R9/$R$9</f>
        <v>1</v>
      </c>
      <c r="T9" s="266">
        <f>SUM(T10:T46)</f>
        <v>129898.94099999996</v>
      </c>
      <c r="U9" s="264">
        <f>SUM(U10:U46)</f>
        <v>80010.73999999998</v>
      </c>
      <c r="V9" s="265">
        <f>SUM(V10:V46)</f>
        <v>14294.642999999996</v>
      </c>
      <c r="W9" s="264">
        <f>SUM(W10:W46)</f>
        <v>5652.374</v>
      </c>
      <c r="X9" s="263">
        <f aca="true" t="shared" si="6" ref="X9:X46">SUM(T9:W9)</f>
        <v>229856.69799999992</v>
      </c>
      <c r="Y9" s="262">
        <f>IF(ISERROR(R9/X9-1),"         /0",(R9/X9-1))</f>
        <v>0.03817411054952191</v>
      </c>
    </row>
    <row r="10" spans="1:25" ht="18.75" customHeight="1" thickTop="1">
      <c r="A10" s="242" t="s">
        <v>221</v>
      </c>
      <c r="B10" s="240">
        <v>6934.3099999999995</v>
      </c>
      <c r="C10" s="236">
        <v>2324.973</v>
      </c>
      <c r="D10" s="237">
        <v>0</v>
      </c>
      <c r="E10" s="236">
        <v>203.851</v>
      </c>
      <c r="F10" s="235">
        <f t="shared" si="0"/>
        <v>9463.134</v>
      </c>
      <c r="G10" s="239">
        <f t="shared" si="1"/>
        <v>0.19642351531673855</v>
      </c>
      <c r="H10" s="238">
        <v>2442.556</v>
      </c>
      <c r="I10" s="236">
        <v>580.088</v>
      </c>
      <c r="J10" s="237"/>
      <c r="K10" s="236">
        <v>181.303</v>
      </c>
      <c r="L10" s="235">
        <f t="shared" si="2"/>
        <v>3203.947</v>
      </c>
      <c r="M10" s="241">
        <f t="shared" si="3"/>
        <v>1.9535863108846683</v>
      </c>
      <c r="N10" s="240">
        <v>27664.184999999998</v>
      </c>
      <c r="O10" s="236">
        <v>9782.061</v>
      </c>
      <c r="P10" s="237">
        <v>1691.914</v>
      </c>
      <c r="Q10" s="236">
        <v>1494.868</v>
      </c>
      <c r="R10" s="235">
        <f t="shared" si="4"/>
        <v>40633.028</v>
      </c>
      <c r="S10" s="239">
        <f t="shared" si="5"/>
        <v>0.17027536872755147</v>
      </c>
      <c r="T10" s="238">
        <v>11691.506999999998</v>
      </c>
      <c r="U10" s="236">
        <v>3517.6130000000003</v>
      </c>
      <c r="V10" s="237">
        <v>56.257</v>
      </c>
      <c r="W10" s="236">
        <v>789.1110000000001</v>
      </c>
      <c r="X10" s="235">
        <f t="shared" si="6"/>
        <v>16054.488</v>
      </c>
      <c r="Y10" s="234">
        <f aca="true" t="shared" si="7" ref="Y10:Y46">IF(ISERROR(R10/X10-1),"         /0",IF(R10/X10&gt;5,"  *  ",(R10/X10-1)))</f>
        <v>1.530945116406079</v>
      </c>
    </row>
    <row r="11" spans="1:25" ht="18.75" customHeight="1">
      <c r="A11" s="233" t="s">
        <v>123</v>
      </c>
      <c r="B11" s="231">
        <v>4650.962</v>
      </c>
      <c r="C11" s="227">
        <v>4404.296</v>
      </c>
      <c r="D11" s="228">
        <v>0</v>
      </c>
      <c r="E11" s="227">
        <v>0</v>
      </c>
      <c r="F11" s="226">
        <f t="shared" si="0"/>
        <v>9055.258000000002</v>
      </c>
      <c r="G11" s="230">
        <f t="shared" si="1"/>
        <v>0.1879573520210133</v>
      </c>
      <c r="H11" s="229">
        <v>5842.292000000001</v>
      </c>
      <c r="I11" s="227">
        <v>5591.539999999999</v>
      </c>
      <c r="J11" s="228"/>
      <c r="K11" s="227"/>
      <c r="L11" s="226">
        <f t="shared" si="2"/>
        <v>11433.832</v>
      </c>
      <c r="M11" s="232">
        <f t="shared" si="3"/>
        <v>-0.20802946903540287</v>
      </c>
      <c r="N11" s="231">
        <v>22212.256999999994</v>
      </c>
      <c r="O11" s="227">
        <v>20976.947999999993</v>
      </c>
      <c r="P11" s="228"/>
      <c r="Q11" s="227"/>
      <c r="R11" s="226">
        <f t="shared" si="4"/>
        <v>43189.20499999999</v>
      </c>
      <c r="S11" s="230">
        <f t="shared" si="5"/>
        <v>0.18098719609143596</v>
      </c>
      <c r="T11" s="229">
        <v>29598.439000000006</v>
      </c>
      <c r="U11" s="227">
        <v>26163.403999999995</v>
      </c>
      <c r="V11" s="228"/>
      <c r="W11" s="227"/>
      <c r="X11" s="226">
        <f t="shared" si="6"/>
        <v>55761.843</v>
      </c>
      <c r="Y11" s="225">
        <f t="shared" si="7"/>
        <v>-0.22547027364213934</v>
      </c>
    </row>
    <row r="12" spans="1:25" ht="18.75" customHeight="1">
      <c r="A12" s="233" t="s">
        <v>222</v>
      </c>
      <c r="B12" s="231">
        <v>3623.967</v>
      </c>
      <c r="C12" s="227">
        <v>2604.4759999999997</v>
      </c>
      <c r="D12" s="228">
        <v>0</v>
      </c>
      <c r="E12" s="227">
        <v>0</v>
      </c>
      <c r="F12" s="226">
        <f t="shared" si="0"/>
        <v>6228.442999999999</v>
      </c>
      <c r="G12" s="230">
        <f t="shared" si="1"/>
        <v>0.12928197666966704</v>
      </c>
      <c r="H12" s="229">
        <v>3268.792</v>
      </c>
      <c r="I12" s="227">
        <v>1757.578</v>
      </c>
      <c r="J12" s="228"/>
      <c r="K12" s="227"/>
      <c r="L12" s="226">
        <f t="shared" si="2"/>
        <v>5026.37</v>
      </c>
      <c r="M12" s="232">
        <f t="shared" si="3"/>
        <v>0.239153305466967</v>
      </c>
      <c r="N12" s="231">
        <v>16470.111999999997</v>
      </c>
      <c r="O12" s="227">
        <v>11497.529999999997</v>
      </c>
      <c r="P12" s="228"/>
      <c r="Q12" s="227"/>
      <c r="R12" s="226">
        <f t="shared" si="4"/>
        <v>27967.641999999993</v>
      </c>
      <c r="S12" s="230">
        <f t="shared" si="5"/>
        <v>0.11720023804256366</v>
      </c>
      <c r="T12" s="229">
        <v>16094.564999999999</v>
      </c>
      <c r="U12" s="227">
        <v>10195.170999999998</v>
      </c>
      <c r="V12" s="228"/>
      <c r="W12" s="227"/>
      <c r="X12" s="226">
        <f t="shared" si="6"/>
        <v>26289.735999999997</v>
      </c>
      <c r="Y12" s="225">
        <f t="shared" si="7"/>
        <v>0.06382361542162296</v>
      </c>
    </row>
    <row r="13" spans="1:25" ht="18.75" customHeight="1">
      <c r="A13" s="233" t="s">
        <v>122</v>
      </c>
      <c r="B13" s="231">
        <v>1587.1080000000002</v>
      </c>
      <c r="C13" s="227">
        <v>1438.299</v>
      </c>
      <c r="D13" s="228">
        <v>0</v>
      </c>
      <c r="E13" s="227">
        <v>0</v>
      </c>
      <c r="F13" s="226">
        <f>SUM(B13:E13)</f>
        <v>3025.407</v>
      </c>
      <c r="G13" s="230">
        <f>F13/$F$9</f>
        <v>0.06279749163478696</v>
      </c>
      <c r="H13" s="229">
        <v>1534.361</v>
      </c>
      <c r="I13" s="227">
        <v>1167.6439999999998</v>
      </c>
      <c r="J13" s="228"/>
      <c r="K13" s="227"/>
      <c r="L13" s="226">
        <f>SUM(H13:K13)</f>
        <v>2702.005</v>
      </c>
      <c r="M13" s="232">
        <f>IF(ISERROR(F13/L13-1),"         /0",(F13/L13-1))</f>
        <v>0.11968963788001874</v>
      </c>
      <c r="N13" s="231">
        <v>9429.289999999999</v>
      </c>
      <c r="O13" s="227">
        <v>6534.386999999999</v>
      </c>
      <c r="P13" s="228"/>
      <c r="Q13" s="227"/>
      <c r="R13" s="226">
        <f>SUM(N13:Q13)</f>
        <v>15963.676999999998</v>
      </c>
      <c r="S13" s="230">
        <f>R13/$R$9</f>
        <v>0.06689683543698817</v>
      </c>
      <c r="T13" s="229">
        <v>7181.386000000001</v>
      </c>
      <c r="U13" s="227">
        <v>5283.501</v>
      </c>
      <c r="V13" s="228"/>
      <c r="W13" s="227"/>
      <c r="X13" s="226">
        <f>SUM(T13:W13)</f>
        <v>12464.887000000002</v>
      </c>
      <c r="Y13" s="225">
        <f>IF(ISERROR(R13/X13-1),"         /0",IF(R13/X13&gt;5,"  *  ",(R13/X13-1)))</f>
        <v>0.2806916741403267</v>
      </c>
    </row>
    <row r="14" spans="1:25" ht="18.75" customHeight="1">
      <c r="A14" s="233" t="s">
        <v>169</v>
      </c>
      <c r="B14" s="231">
        <v>1810.8319999999999</v>
      </c>
      <c r="C14" s="227">
        <v>1085.9850000000004</v>
      </c>
      <c r="D14" s="228">
        <v>0</v>
      </c>
      <c r="E14" s="227">
        <v>0</v>
      </c>
      <c r="F14" s="226">
        <f>SUM(B14:E14)</f>
        <v>2896.817</v>
      </c>
      <c r="G14" s="230">
        <f>F14/$F$9</f>
        <v>0.06012838646998855</v>
      </c>
      <c r="H14" s="229">
        <v>1954.5369999999998</v>
      </c>
      <c r="I14" s="227">
        <v>1821.5810000000001</v>
      </c>
      <c r="J14" s="228">
        <v>0.042</v>
      </c>
      <c r="K14" s="227">
        <v>0</v>
      </c>
      <c r="L14" s="226">
        <f>SUM(H14:K14)</f>
        <v>3776.16</v>
      </c>
      <c r="M14" s="232">
        <f>IF(ISERROR(F14/L14-1),"         /0",(F14/L14-1))</f>
        <v>-0.23286698656836569</v>
      </c>
      <c r="N14" s="231">
        <v>8332.803</v>
      </c>
      <c r="O14" s="227">
        <v>5773.101</v>
      </c>
      <c r="P14" s="228">
        <v>15.929999999999998</v>
      </c>
      <c r="Q14" s="227">
        <v>9.764999999999999</v>
      </c>
      <c r="R14" s="226">
        <f>SUM(N14:Q14)</f>
        <v>14131.598999999998</v>
      </c>
      <c r="S14" s="230">
        <f>R14/$R$9</f>
        <v>0.059219392422216174</v>
      </c>
      <c r="T14" s="229">
        <v>9979.617999999995</v>
      </c>
      <c r="U14" s="227">
        <v>8478.447999999999</v>
      </c>
      <c r="V14" s="228">
        <v>16.81</v>
      </c>
      <c r="W14" s="227">
        <v>0.596</v>
      </c>
      <c r="X14" s="226">
        <f>SUM(T14:W14)</f>
        <v>18475.471999999994</v>
      </c>
      <c r="Y14" s="225">
        <f>IF(ISERROR(R14/X14-1),"         /0",IF(R14/X14&gt;5,"  *  ",(R14/X14-1)))</f>
        <v>-0.23511567119909016</v>
      </c>
    </row>
    <row r="15" spans="1:25" ht="18.75" customHeight="1">
      <c r="A15" s="233" t="s">
        <v>223</v>
      </c>
      <c r="B15" s="231">
        <v>0</v>
      </c>
      <c r="C15" s="227">
        <v>0</v>
      </c>
      <c r="D15" s="228">
        <v>1388.157</v>
      </c>
      <c r="E15" s="227">
        <v>1278.3149999999998</v>
      </c>
      <c r="F15" s="226">
        <f>SUM(B15:E15)</f>
        <v>2666.4719999999998</v>
      </c>
      <c r="G15" s="230">
        <f>F15/$F$9</f>
        <v>0.05534718241690907</v>
      </c>
      <c r="H15" s="229"/>
      <c r="I15" s="227"/>
      <c r="J15" s="228"/>
      <c r="K15" s="227">
        <v>71.445</v>
      </c>
      <c r="L15" s="226">
        <f>SUM(H15:K15)</f>
        <v>71.445</v>
      </c>
      <c r="M15" s="232">
        <f>IF(ISERROR(F15/L15-1),"         /0",(F15/L15-1))</f>
        <v>36.322023934495064</v>
      </c>
      <c r="N15" s="231"/>
      <c r="O15" s="227"/>
      <c r="P15" s="228">
        <v>6297.256</v>
      </c>
      <c r="Q15" s="227">
        <v>5735.366999999999</v>
      </c>
      <c r="R15" s="226">
        <f>SUM(N15:Q15)</f>
        <v>12032.623</v>
      </c>
      <c r="S15" s="230">
        <f>R15/$R$9</f>
        <v>0.0504234958340938</v>
      </c>
      <c r="T15" s="229"/>
      <c r="U15" s="227"/>
      <c r="V15" s="228"/>
      <c r="W15" s="227">
        <v>84.514</v>
      </c>
      <c r="X15" s="226">
        <f>SUM(T15:W15)</f>
        <v>84.514</v>
      </c>
      <c r="Y15" s="225" t="str">
        <f>IF(ISERROR(R15/X15-1),"         /0",IF(R15/X15&gt;5,"  *  ",(R15/X15-1)))</f>
        <v>  *  </v>
      </c>
    </row>
    <row r="16" spans="1:25" ht="18.75" customHeight="1">
      <c r="A16" s="233" t="s">
        <v>224</v>
      </c>
      <c r="B16" s="231">
        <v>1522.121</v>
      </c>
      <c r="C16" s="227">
        <v>811.9390000000001</v>
      </c>
      <c r="D16" s="228">
        <v>0</v>
      </c>
      <c r="E16" s="227">
        <v>0</v>
      </c>
      <c r="F16" s="226">
        <f t="shared" si="0"/>
        <v>2334.0600000000004</v>
      </c>
      <c r="G16" s="230">
        <f t="shared" si="1"/>
        <v>0.04844740338245098</v>
      </c>
      <c r="H16" s="229">
        <v>1146.044</v>
      </c>
      <c r="I16" s="227">
        <v>857.06</v>
      </c>
      <c r="J16" s="228"/>
      <c r="K16" s="227"/>
      <c r="L16" s="226">
        <f t="shared" si="2"/>
        <v>2003.104</v>
      </c>
      <c r="M16" s="232">
        <f t="shared" si="3"/>
        <v>0.16522157611387134</v>
      </c>
      <c r="N16" s="231">
        <v>7121.892000000001</v>
      </c>
      <c r="O16" s="227">
        <v>4048.964</v>
      </c>
      <c r="P16" s="228"/>
      <c r="Q16" s="227"/>
      <c r="R16" s="226">
        <f t="shared" si="4"/>
        <v>11170.856</v>
      </c>
      <c r="S16" s="230">
        <f t="shared" si="5"/>
        <v>0.04681220470210541</v>
      </c>
      <c r="T16" s="229">
        <v>5543.381</v>
      </c>
      <c r="U16" s="227">
        <v>3426.0269999999996</v>
      </c>
      <c r="V16" s="228"/>
      <c r="W16" s="227"/>
      <c r="X16" s="226">
        <f t="shared" si="6"/>
        <v>8969.408</v>
      </c>
      <c r="Y16" s="225">
        <f t="shared" si="7"/>
        <v>0.24543960983824142</v>
      </c>
    </row>
    <row r="17" spans="1:25" ht="18.75" customHeight="1">
      <c r="A17" s="233" t="s">
        <v>225</v>
      </c>
      <c r="B17" s="231">
        <v>1467.548</v>
      </c>
      <c r="C17" s="227">
        <v>792.343</v>
      </c>
      <c r="D17" s="228">
        <v>0</v>
      </c>
      <c r="E17" s="227">
        <v>0</v>
      </c>
      <c r="F17" s="226">
        <f t="shared" si="0"/>
        <v>2259.891</v>
      </c>
      <c r="G17" s="230">
        <f t="shared" si="1"/>
        <v>0.04690789905888045</v>
      </c>
      <c r="H17" s="229">
        <v>1701.649</v>
      </c>
      <c r="I17" s="227">
        <v>988.5810000000001</v>
      </c>
      <c r="J17" s="228"/>
      <c r="K17" s="227"/>
      <c r="L17" s="226">
        <f t="shared" si="2"/>
        <v>2690.23</v>
      </c>
      <c r="M17" s="232">
        <f t="shared" si="3"/>
        <v>-0.15996364623099135</v>
      </c>
      <c r="N17" s="231">
        <v>6947.8420000000015</v>
      </c>
      <c r="O17" s="227">
        <v>3901.216000000001</v>
      </c>
      <c r="P17" s="228"/>
      <c r="Q17" s="227"/>
      <c r="R17" s="226">
        <f t="shared" si="4"/>
        <v>10849.058000000003</v>
      </c>
      <c r="S17" s="230">
        <f t="shared" si="5"/>
        <v>0.045463689078170416</v>
      </c>
      <c r="T17" s="229">
        <v>8503.711</v>
      </c>
      <c r="U17" s="227">
        <v>3941.6459999999997</v>
      </c>
      <c r="V17" s="228"/>
      <c r="W17" s="227"/>
      <c r="X17" s="226">
        <f t="shared" si="6"/>
        <v>12445.357</v>
      </c>
      <c r="Y17" s="225">
        <f t="shared" si="7"/>
        <v>-0.1282646210952404</v>
      </c>
    </row>
    <row r="18" spans="1:25" ht="18.75" customHeight="1">
      <c r="A18" s="233" t="s">
        <v>226</v>
      </c>
      <c r="B18" s="231">
        <v>1315.6480000000001</v>
      </c>
      <c r="C18" s="227">
        <v>298.896</v>
      </c>
      <c r="D18" s="228">
        <v>0</v>
      </c>
      <c r="E18" s="227">
        <v>26.957</v>
      </c>
      <c r="F18" s="226">
        <f t="shared" si="0"/>
        <v>1641.5010000000002</v>
      </c>
      <c r="G18" s="230">
        <f t="shared" si="1"/>
        <v>0.03407215799923595</v>
      </c>
      <c r="H18" s="229">
        <v>1195.578</v>
      </c>
      <c r="I18" s="227">
        <v>675.609</v>
      </c>
      <c r="J18" s="228"/>
      <c r="K18" s="227"/>
      <c r="L18" s="226">
        <f t="shared" si="2"/>
        <v>1871.187</v>
      </c>
      <c r="M18" s="232" t="s">
        <v>51</v>
      </c>
      <c r="N18" s="231">
        <v>8015.452</v>
      </c>
      <c r="O18" s="227">
        <v>2374.6209999999996</v>
      </c>
      <c r="P18" s="228">
        <v>658.502</v>
      </c>
      <c r="Q18" s="227">
        <v>359.117</v>
      </c>
      <c r="R18" s="226">
        <f t="shared" si="4"/>
        <v>11407.692000000001</v>
      </c>
      <c r="S18" s="230">
        <f t="shared" si="5"/>
        <v>0.04780468149285698</v>
      </c>
      <c r="T18" s="229">
        <v>3963.859</v>
      </c>
      <c r="U18" s="227">
        <v>1504.115</v>
      </c>
      <c r="V18" s="228"/>
      <c r="W18" s="227"/>
      <c r="X18" s="226">
        <f t="shared" si="6"/>
        <v>5467.974</v>
      </c>
      <c r="Y18" s="225">
        <f t="shared" si="7"/>
        <v>1.0862740020343917</v>
      </c>
    </row>
    <row r="19" spans="1:25" ht="18.75" customHeight="1">
      <c r="A19" s="233" t="s">
        <v>227</v>
      </c>
      <c r="B19" s="231">
        <v>735.906</v>
      </c>
      <c r="C19" s="227">
        <v>10.935</v>
      </c>
      <c r="D19" s="228">
        <v>0</v>
      </c>
      <c r="E19" s="227">
        <v>0</v>
      </c>
      <c r="F19" s="226">
        <f t="shared" si="0"/>
        <v>746.8409999999999</v>
      </c>
      <c r="G19" s="230">
        <f t="shared" si="1"/>
        <v>0.015501961041941107</v>
      </c>
      <c r="H19" s="229">
        <v>465.483</v>
      </c>
      <c r="I19" s="227">
        <v>0</v>
      </c>
      <c r="J19" s="228"/>
      <c r="K19" s="227"/>
      <c r="L19" s="226">
        <f t="shared" si="2"/>
        <v>465.483</v>
      </c>
      <c r="M19" s="232">
        <f t="shared" si="3"/>
        <v>0.6044431268166612</v>
      </c>
      <c r="N19" s="231">
        <v>4172.882</v>
      </c>
      <c r="O19" s="227">
        <v>225.073</v>
      </c>
      <c r="P19" s="228"/>
      <c r="Q19" s="227"/>
      <c r="R19" s="226">
        <f t="shared" si="4"/>
        <v>4397.955</v>
      </c>
      <c r="S19" s="230">
        <f t="shared" si="5"/>
        <v>0.0184299188648254</v>
      </c>
      <c r="T19" s="229">
        <v>2803.24</v>
      </c>
      <c r="U19" s="227">
        <v>124.21600000000001</v>
      </c>
      <c r="V19" s="228"/>
      <c r="W19" s="227"/>
      <c r="X19" s="226">
        <f t="shared" si="6"/>
        <v>2927.4559999999997</v>
      </c>
      <c r="Y19" s="225">
        <f t="shared" si="7"/>
        <v>0.5023129297246485</v>
      </c>
    </row>
    <row r="20" spans="1:25" ht="18.75" customHeight="1">
      <c r="A20" s="233" t="s">
        <v>228</v>
      </c>
      <c r="B20" s="231">
        <v>518.459</v>
      </c>
      <c r="C20" s="227">
        <v>208.83100000000002</v>
      </c>
      <c r="D20" s="228">
        <v>0</v>
      </c>
      <c r="E20" s="227">
        <v>0</v>
      </c>
      <c r="F20" s="226">
        <f t="shared" si="0"/>
        <v>727.29</v>
      </c>
      <c r="G20" s="230">
        <f t="shared" si="1"/>
        <v>0.015096146631201754</v>
      </c>
      <c r="H20" s="229">
        <v>465.57899999999995</v>
      </c>
      <c r="I20" s="227">
        <v>244.637</v>
      </c>
      <c r="J20" s="228"/>
      <c r="K20" s="227"/>
      <c r="L20" s="226">
        <f t="shared" si="2"/>
        <v>710.2159999999999</v>
      </c>
      <c r="M20" s="232">
        <f t="shared" si="3"/>
        <v>0.024040573571983748</v>
      </c>
      <c r="N20" s="231">
        <v>2450.2500000000005</v>
      </c>
      <c r="O20" s="227">
        <v>1263.175</v>
      </c>
      <c r="P20" s="228"/>
      <c r="Q20" s="227"/>
      <c r="R20" s="226">
        <f t="shared" si="4"/>
        <v>3713.425</v>
      </c>
      <c r="S20" s="230">
        <f t="shared" si="5"/>
        <v>0.015561351005322762</v>
      </c>
      <c r="T20" s="229">
        <v>2126.736</v>
      </c>
      <c r="U20" s="227">
        <v>1112.4239999999998</v>
      </c>
      <c r="V20" s="228"/>
      <c r="W20" s="227"/>
      <c r="X20" s="226">
        <f t="shared" si="6"/>
        <v>3239.16</v>
      </c>
      <c r="Y20" s="225">
        <f t="shared" si="7"/>
        <v>0.14641604613541803</v>
      </c>
    </row>
    <row r="21" spans="1:25" ht="18.75" customHeight="1">
      <c r="A21" s="233" t="s">
        <v>197</v>
      </c>
      <c r="B21" s="231">
        <v>179.66199999999998</v>
      </c>
      <c r="C21" s="227">
        <v>514.908</v>
      </c>
      <c r="D21" s="228">
        <v>0</v>
      </c>
      <c r="E21" s="227">
        <v>0</v>
      </c>
      <c r="F21" s="226">
        <f t="shared" si="0"/>
        <v>694.5699999999999</v>
      </c>
      <c r="G21" s="230">
        <f t="shared" si="1"/>
        <v>0.014416987124302274</v>
      </c>
      <c r="H21" s="229">
        <v>132.796</v>
      </c>
      <c r="I21" s="227">
        <v>338.953</v>
      </c>
      <c r="J21" s="228"/>
      <c r="K21" s="227"/>
      <c r="L21" s="226">
        <f t="shared" si="2"/>
        <v>471.74899999999997</v>
      </c>
      <c r="M21" s="232">
        <f t="shared" si="3"/>
        <v>0.47232956508651847</v>
      </c>
      <c r="N21" s="231">
        <v>940.299</v>
      </c>
      <c r="O21" s="227">
        <v>2551.625</v>
      </c>
      <c r="P21" s="228"/>
      <c r="Q21" s="227"/>
      <c r="R21" s="226">
        <f t="shared" si="4"/>
        <v>3491.924</v>
      </c>
      <c r="S21" s="230">
        <f t="shared" si="5"/>
        <v>0.01463313653780827</v>
      </c>
      <c r="T21" s="229">
        <v>772.154</v>
      </c>
      <c r="U21" s="227">
        <v>1631.5459999999998</v>
      </c>
      <c r="V21" s="228"/>
      <c r="W21" s="227"/>
      <c r="X21" s="226">
        <f t="shared" si="6"/>
        <v>2403.7</v>
      </c>
      <c r="Y21" s="225">
        <f t="shared" si="7"/>
        <v>0.45272870990556235</v>
      </c>
    </row>
    <row r="22" spans="1:25" ht="18.75" customHeight="1">
      <c r="A22" s="233" t="s">
        <v>124</v>
      </c>
      <c r="B22" s="231">
        <v>414.3430000000001</v>
      </c>
      <c r="C22" s="227">
        <v>228.778</v>
      </c>
      <c r="D22" s="228">
        <v>0</v>
      </c>
      <c r="E22" s="227">
        <v>0</v>
      </c>
      <c r="F22" s="226">
        <f t="shared" si="0"/>
        <v>643.1210000000001</v>
      </c>
      <c r="G22" s="230">
        <f t="shared" si="1"/>
        <v>0.013349075221170516</v>
      </c>
      <c r="H22" s="229"/>
      <c r="I22" s="227"/>
      <c r="J22" s="228"/>
      <c r="K22" s="227"/>
      <c r="L22" s="226">
        <f t="shared" si="2"/>
        <v>0</v>
      </c>
      <c r="M22" s="232" t="str">
        <f t="shared" si="3"/>
        <v>         /0</v>
      </c>
      <c r="N22" s="231">
        <v>724.1330000000002</v>
      </c>
      <c r="O22" s="227">
        <v>397.097</v>
      </c>
      <c r="P22" s="228"/>
      <c r="Q22" s="227"/>
      <c r="R22" s="226">
        <f t="shared" si="4"/>
        <v>1121.23</v>
      </c>
      <c r="S22" s="230">
        <f t="shared" si="5"/>
        <v>0.00469858785021861</v>
      </c>
      <c r="T22" s="229"/>
      <c r="U22" s="227"/>
      <c r="V22" s="228"/>
      <c r="W22" s="227"/>
      <c r="X22" s="226">
        <f t="shared" si="6"/>
        <v>0</v>
      </c>
      <c r="Y22" s="225" t="str">
        <f t="shared" si="7"/>
        <v>         /0</v>
      </c>
    </row>
    <row r="23" spans="1:25" ht="18.75" customHeight="1">
      <c r="A23" s="233" t="s">
        <v>121</v>
      </c>
      <c r="B23" s="231">
        <v>385.54099999999994</v>
      </c>
      <c r="C23" s="227">
        <v>243.892</v>
      </c>
      <c r="D23" s="228">
        <v>0</v>
      </c>
      <c r="E23" s="227">
        <v>0</v>
      </c>
      <c r="F23" s="226">
        <f t="shared" si="0"/>
        <v>629.433</v>
      </c>
      <c r="G23" s="230">
        <f t="shared" si="1"/>
        <v>0.01306495739322308</v>
      </c>
      <c r="H23" s="229">
        <v>377.54</v>
      </c>
      <c r="I23" s="227">
        <v>359.79699999999997</v>
      </c>
      <c r="J23" s="228"/>
      <c r="K23" s="227"/>
      <c r="L23" s="226">
        <f t="shared" si="2"/>
        <v>737.337</v>
      </c>
      <c r="M23" s="232">
        <f t="shared" si="3"/>
        <v>-0.14634285272541592</v>
      </c>
      <c r="N23" s="231">
        <v>2432.742</v>
      </c>
      <c r="O23" s="227">
        <v>1518.2599999999998</v>
      </c>
      <c r="P23" s="228"/>
      <c r="Q23" s="227"/>
      <c r="R23" s="226">
        <f t="shared" si="4"/>
        <v>3951.002</v>
      </c>
      <c r="S23" s="230">
        <f t="shared" si="5"/>
        <v>0.01655693300517238</v>
      </c>
      <c r="T23" s="229">
        <v>1910.8069999999996</v>
      </c>
      <c r="U23" s="227">
        <v>1614.5830000000005</v>
      </c>
      <c r="V23" s="228"/>
      <c r="W23" s="227"/>
      <c r="X23" s="226">
        <f t="shared" si="6"/>
        <v>3525.3900000000003</v>
      </c>
      <c r="Y23" s="225">
        <f t="shared" si="7"/>
        <v>0.12072763580766943</v>
      </c>
    </row>
    <row r="24" spans="1:25" ht="18.75" customHeight="1">
      <c r="A24" s="233" t="s">
        <v>171</v>
      </c>
      <c r="B24" s="231">
        <v>330.45799999999997</v>
      </c>
      <c r="C24" s="227">
        <v>142.644</v>
      </c>
      <c r="D24" s="228">
        <v>0.002</v>
      </c>
      <c r="E24" s="227">
        <v>0.265</v>
      </c>
      <c r="F24" s="226">
        <f t="shared" si="0"/>
        <v>473.36899999999997</v>
      </c>
      <c r="G24" s="230">
        <f t="shared" si="1"/>
        <v>0.009825582415082489</v>
      </c>
      <c r="H24" s="229">
        <v>253.59699999999998</v>
      </c>
      <c r="I24" s="227">
        <v>88.158</v>
      </c>
      <c r="J24" s="228">
        <v>0</v>
      </c>
      <c r="K24" s="227">
        <v>0.08</v>
      </c>
      <c r="L24" s="226">
        <f t="shared" si="2"/>
        <v>341.835</v>
      </c>
      <c r="M24" s="232">
        <f t="shared" si="3"/>
        <v>0.38478798250617996</v>
      </c>
      <c r="N24" s="231">
        <v>1573.5890000000002</v>
      </c>
      <c r="O24" s="227">
        <v>585.3110000000001</v>
      </c>
      <c r="P24" s="228">
        <v>0.7729999999999999</v>
      </c>
      <c r="Q24" s="227">
        <v>0.358</v>
      </c>
      <c r="R24" s="226">
        <f t="shared" si="4"/>
        <v>2160.031000000001</v>
      </c>
      <c r="S24" s="230">
        <f t="shared" si="5"/>
        <v>0.009051751569879113</v>
      </c>
      <c r="T24" s="229">
        <v>894.2070000000001</v>
      </c>
      <c r="U24" s="227">
        <v>289.58</v>
      </c>
      <c r="V24" s="228">
        <v>0</v>
      </c>
      <c r="W24" s="227">
        <v>0.08</v>
      </c>
      <c r="X24" s="226">
        <f t="shared" si="6"/>
        <v>1183.867</v>
      </c>
      <c r="Y24" s="225">
        <f t="shared" si="7"/>
        <v>0.824555461044189</v>
      </c>
    </row>
    <row r="25" spans="1:25" ht="18.75" customHeight="1">
      <c r="A25" s="233" t="s">
        <v>229</v>
      </c>
      <c r="B25" s="231">
        <v>0</v>
      </c>
      <c r="C25" s="227">
        <v>0</v>
      </c>
      <c r="D25" s="228">
        <v>366.551</v>
      </c>
      <c r="E25" s="227">
        <v>89.39500000000001</v>
      </c>
      <c r="F25" s="226">
        <f t="shared" si="0"/>
        <v>455.946</v>
      </c>
      <c r="G25" s="230">
        <f t="shared" si="1"/>
        <v>0.009463938280341975</v>
      </c>
      <c r="H25" s="229"/>
      <c r="I25" s="227"/>
      <c r="J25" s="228">
        <v>2072.7780000000002</v>
      </c>
      <c r="K25" s="227">
        <v>797.1070000000001</v>
      </c>
      <c r="L25" s="226">
        <f t="shared" si="2"/>
        <v>2869.885</v>
      </c>
      <c r="M25" s="232">
        <f t="shared" si="3"/>
        <v>-0.841127431935426</v>
      </c>
      <c r="N25" s="231"/>
      <c r="O25" s="227"/>
      <c r="P25" s="228">
        <v>7391.348000000001</v>
      </c>
      <c r="Q25" s="227">
        <v>1614.341</v>
      </c>
      <c r="R25" s="226">
        <f t="shared" si="4"/>
        <v>9005.689</v>
      </c>
      <c r="S25" s="230">
        <f t="shared" si="5"/>
        <v>0.037738930387384725</v>
      </c>
      <c r="T25" s="229"/>
      <c r="U25" s="227"/>
      <c r="V25" s="228">
        <v>9199.48</v>
      </c>
      <c r="W25" s="227">
        <v>2930.2870000000003</v>
      </c>
      <c r="X25" s="226">
        <f t="shared" si="6"/>
        <v>12129.767</v>
      </c>
      <c r="Y25" s="225">
        <f t="shared" si="7"/>
        <v>-0.25755465871685745</v>
      </c>
    </row>
    <row r="26" spans="1:25" ht="18.75" customHeight="1">
      <c r="A26" s="233" t="s">
        <v>230</v>
      </c>
      <c r="B26" s="231">
        <v>254.07</v>
      </c>
      <c r="C26" s="227">
        <v>164.397</v>
      </c>
      <c r="D26" s="228">
        <v>0</v>
      </c>
      <c r="E26" s="227">
        <v>0</v>
      </c>
      <c r="F26" s="226">
        <f t="shared" si="0"/>
        <v>418.467</v>
      </c>
      <c r="G26" s="230">
        <f t="shared" si="1"/>
        <v>0.008685997596995839</v>
      </c>
      <c r="H26" s="229">
        <v>270.465</v>
      </c>
      <c r="I26" s="227">
        <v>148.761</v>
      </c>
      <c r="J26" s="228"/>
      <c r="K26" s="227"/>
      <c r="L26" s="226">
        <f t="shared" si="2"/>
        <v>419.226</v>
      </c>
      <c r="M26" s="232">
        <f t="shared" si="3"/>
        <v>-0.0018104793118747242</v>
      </c>
      <c r="N26" s="231">
        <v>1474.798</v>
      </c>
      <c r="O26" s="227">
        <v>754.7359999999999</v>
      </c>
      <c r="P26" s="228"/>
      <c r="Q26" s="227"/>
      <c r="R26" s="226">
        <f t="shared" si="4"/>
        <v>2229.5339999999997</v>
      </c>
      <c r="S26" s="230">
        <f t="shared" si="5"/>
        <v>0.009343008449693012</v>
      </c>
      <c r="T26" s="229">
        <v>1688.7549999999999</v>
      </c>
      <c r="U26" s="227">
        <v>698.04</v>
      </c>
      <c r="V26" s="228"/>
      <c r="W26" s="227"/>
      <c r="X26" s="226">
        <f t="shared" si="6"/>
        <v>2386.795</v>
      </c>
      <c r="Y26" s="225">
        <f t="shared" si="7"/>
        <v>-0.06588793758994815</v>
      </c>
    </row>
    <row r="27" spans="1:25" ht="18.75" customHeight="1">
      <c r="A27" s="233" t="s">
        <v>231</v>
      </c>
      <c r="B27" s="231">
        <v>0</v>
      </c>
      <c r="C27" s="227">
        <v>0</v>
      </c>
      <c r="D27" s="228">
        <v>278.404</v>
      </c>
      <c r="E27" s="227">
        <v>125.662</v>
      </c>
      <c r="F27" s="226">
        <f t="shared" si="0"/>
        <v>404.06600000000003</v>
      </c>
      <c r="G27" s="230">
        <f t="shared" si="1"/>
        <v>0.008387080235783757</v>
      </c>
      <c r="H27" s="229"/>
      <c r="I27" s="227"/>
      <c r="J27" s="228"/>
      <c r="K27" s="227"/>
      <c r="L27" s="226">
        <f t="shared" si="2"/>
        <v>0</v>
      </c>
      <c r="M27" s="232" t="str">
        <f t="shared" si="3"/>
        <v>         /0</v>
      </c>
      <c r="N27" s="231"/>
      <c r="O27" s="227"/>
      <c r="P27" s="228">
        <v>3143.504</v>
      </c>
      <c r="Q27" s="227">
        <v>1340.9479999999999</v>
      </c>
      <c r="R27" s="226">
        <f t="shared" si="4"/>
        <v>4484.451999999999</v>
      </c>
      <c r="S27" s="230">
        <f t="shared" si="5"/>
        <v>0.018792390216180926</v>
      </c>
      <c r="T27" s="229"/>
      <c r="U27" s="227"/>
      <c r="V27" s="228">
        <v>1714.6399999999999</v>
      </c>
      <c r="W27" s="227">
        <v>457.064</v>
      </c>
      <c r="X27" s="226">
        <f t="shared" si="6"/>
        <v>2171.7039999999997</v>
      </c>
      <c r="Y27" s="225">
        <f t="shared" si="7"/>
        <v>1.064946235766937</v>
      </c>
    </row>
    <row r="28" spans="1:25" ht="18.75" customHeight="1">
      <c r="A28" s="233" t="s">
        <v>206</v>
      </c>
      <c r="B28" s="231">
        <v>171.631</v>
      </c>
      <c r="C28" s="227">
        <v>201.452</v>
      </c>
      <c r="D28" s="228">
        <v>0</v>
      </c>
      <c r="E28" s="227">
        <v>0</v>
      </c>
      <c r="F28" s="226">
        <f t="shared" si="0"/>
        <v>373.08299999999997</v>
      </c>
      <c r="G28" s="230">
        <f t="shared" si="1"/>
        <v>0.007743975131802505</v>
      </c>
      <c r="H28" s="229">
        <v>114.035</v>
      </c>
      <c r="I28" s="227">
        <v>146.77300000000002</v>
      </c>
      <c r="J28" s="228"/>
      <c r="K28" s="227"/>
      <c r="L28" s="226">
        <f t="shared" si="2"/>
        <v>260.808</v>
      </c>
      <c r="M28" s="232">
        <f t="shared" si="3"/>
        <v>0.4304890954265206</v>
      </c>
      <c r="N28" s="231">
        <v>673.505</v>
      </c>
      <c r="O28" s="227">
        <v>786.5409999999999</v>
      </c>
      <c r="P28" s="228"/>
      <c r="Q28" s="227"/>
      <c r="R28" s="226">
        <f t="shared" si="4"/>
        <v>1460.0459999999998</v>
      </c>
      <c r="S28" s="230">
        <f t="shared" si="5"/>
        <v>0.006118418519269266</v>
      </c>
      <c r="T28" s="229">
        <v>553.005</v>
      </c>
      <c r="U28" s="227">
        <v>668.465</v>
      </c>
      <c r="V28" s="228"/>
      <c r="W28" s="227"/>
      <c r="X28" s="226">
        <f t="shared" si="6"/>
        <v>1221.47</v>
      </c>
      <c r="Y28" s="225">
        <f t="shared" si="7"/>
        <v>0.19531875527028886</v>
      </c>
    </row>
    <row r="29" spans="1:25" ht="18.75" customHeight="1">
      <c r="A29" s="233" t="s">
        <v>232</v>
      </c>
      <c r="B29" s="231">
        <v>249.784</v>
      </c>
      <c r="C29" s="227">
        <v>83.619</v>
      </c>
      <c r="D29" s="228">
        <v>0</v>
      </c>
      <c r="E29" s="227">
        <v>0</v>
      </c>
      <c r="F29" s="226">
        <f t="shared" si="0"/>
        <v>333.403</v>
      </c>
      <c r="G29" s="230">
        <f t="shared" si="1"/>
        <v>0.006920348932726366</v>
      </c>
      <c r="H29" s="229">
        <v>364.227</v>
      </c>
      <c r="I29" s="227">
        <v>90.804</v>
      </c>
      <c r="J29" s="228"/>
      <c r="K29" s="227"/>
      <c r="L29" s="226">
        <f t="shared" si="2"/>
        <v>455.03099999999995</v>
      </c>
      <c r="M29" s="232">
        <f t="shared" si="3"/>
        <v>-0.26729607433339697</v>
      </c>
      <c r="N29" s="231">
        <v>1318.719</v>
      </c>
      <c r="O29" s="227">
        <v>395.951</v>
      </c>
      <c r="P29" s="228"/>
      <c r="Q29" s="227"/>
      <c r="R29" s="226">
        <f t="shared" si="4"/>
        <v>1714.67</v>
      </c>
      <c r="S29" s="230">
        <f t="shared" si="5"/>
        <v>0.007185437090636482</v>
      </c>
      <c r="T29" s="229">
        <v>1756.2959999999998</v>
      </c>
      <c r="U29" s="227">
        <v>362.19499999999994</v>
      </c>
      <c r="V29" s="228"/>
      <c r="W29" s="227"/>
      <c r="X29" s="226">
        <f t="shared" si="6"/>
        <v>2118.491</v>
      </c>
      <c r="Y29" s="225">
        <f t="shared" si="7"/>
        <v>-0.19061728371751396</v>
      </c>
    </row>
    <row r="30" spans="1:25" ht="18.75" customHeight="1">
      <c r="A30" s="233" t="s">
        <v>195</v>
      </c>
      <c r="B30" s="231">
        <v>71.637</v>
      </c>
      <c r="C30" s="227">
        <v>226.124</v>
      </c>
      <c r="D30" s="228">
        <v>0</v>
      </c>
      <c r="E30" s="227">
        <v>0</v>
      </c>
      <c r="F30" s="226">
        <f t="shared" si="0"/>
        <v>297.76099999999997</v>
      </c>
      <c r="G30" s="230">
        <f t="shared" si="1"/>
        <v>0.006180538323163064</v>
      </c>
      <c r="H30" s="229">
        <v>5.803</v>
      </c>
      <c r="I30" s="227">
        <v>7.095</v>
      </c>
      <c r="J30" s="228"/>
      <c r="K30" s="227"/>
      <c r="L30" s="226">
        <f t="shared" si="2"/>
        <v>12.898</v>
      </c>
      <c r="M30" s="232">
        <f t="shared" si="3"/>
        <v>22.085827260040315</v>
      </c>
      <c r="N30" s="231">
        <v>454.685</v>
      </c>
      <c r="O30" s="227">
        <v>1101.678</v>
      </c>
      <c r="P30" s="228">
        <v>0</v>
      </c>
      <c r="Q30" s="227">
        <v>0.03</v>
      </c>
      <c r="R30" s="226">
        <f t="shared" si="4"/>
        <v>1556.393</v>
      </c>
      <c r="S30" s="230">
        <f t="shared" si="5"/>
        <v>0.006522166941631326</v>
      </c>
      <c r="T30" s="229">
        <v>41.00699999999999</v>
      </c>
      <c r="U30" s="227">
        <v>69.093</v>
      </c>
      <c r="V30" s="228">
        <v>0</v>
      </c>
      <c r="W30" s="227">
        <v>0</v>
      </c>
      <c r="X30" s="226">
        <f t="shared" si="6"/>
        <v>110.1</v>
      </c>
      <c r="Y30" s="225" t="str">
        <f t="shared" si="7"/>
        <v>  *  </v>
      </c>
    </row>
    <row r="31" spans="1:25" ht="18.75" customHeight="1">
      <c r="A31" s="233" t="s">
        <v>202</v>
      </c>
      <c r="B31" s="231">
        <v>23.187</v>
      </c>
      <c r="C31" s="227">
        <v>273.807</v>
      </c>
      <c r="D31" s="228">
        <v>0</v>
      </c>
      <c r="E31" s="227">
        <v>0</v>
      </c>
      <c r="F31" s="226">
        <f t="shared" si="0"/>
        <v>296.994</v>
      </c>
      <c r="G31" s="230">
        <f t="shared" si="1"/>
        <v>0.006164617927631529</v>
      </c>
      <c r="H31" s="229">
        <v>23.187</v>
      </c>
      <c r="I31" s="227">
        <v>273.807</v>
      </c>
      <c r="J31" s="228"/>
      <c r="K31" s="227"/>
      <c r="L31" s="226">
        <f t="shared" si="2"/>
        <v>296.994</v>
      </c>
      <c r="M31" s="232">
        <f t="shared" si="3"/>
        <v>0</v>
      </c>
      <c r="N31" s="231">
        <v>85.834</v>
      </c>
      <c r="O31" s="227">
        <v>1277.83</v>
      </c>
      <c r="P31" s="228"/>
      <c r="Q31" s="227"/>
      <c r="R31" s="226">
        <f t="shared" si="4"/>
        <v>1363.664</v>
      </c>
      <c r="S31" s="230">
        <f t="shared" si="5"/>
        <v>0.005714523427111752</v>
      </c>
      <c r="T31" s="229">
        <v>124.189</v>
      </c>
      <c r="U31" s="227">
        <v>1266.873</v>
      </c>
      <c r="V31" s="228"/>
      <c r="W31" s="227"/>
      <c r="X31" s="226">
        <f t="shared" si="6"/>
        <v>1391.0620000000001</v>
      </c>
      <c r="Y31" s="225">
        <f t="shared" si="7"/>
        <v>-0.019695743252277853</v>
      </c>
    </row>
    <row r="32" spans="1:25" ht="18.75" customHeight="1">
      <c r="A32" s="233" t="s">
        <v>233</v>
      </c>
      <c r="B32" s="231">
        <v>0</v>
      </c>
      <c r="C32" s="227">
        <v>0</v>
      </c>
      <c r="D32" s="228">
        <v>256.478</v>
      </c>
      <c r="E32" s="227">
        <v>21.603</v>
      </c>
      <c r="F32" s="226">
        <f t="shared" si="0"/>
        <v>278.081</v>
      </c>
      <c r="G32" s="230">
        <f t="shared" si="1"/>
        <v>0.005772046297008367</v>
      </c>
      <c r="H32" s="229"/>
      <c r="I32" s="227"/>
      <c r="J32" s="228"/>
      <c r="K32" s="227"/>
      <c r="L32" s="226">
        <f t="shared" si="2"/>
        <v>0</v>
      </c>
      <c r="M32" s="232" t="str">
        <f t="shared" si="3"/>
        <v>         /0</v>
      </c>
      <c r="N32" s="231"/>
      <c r="O32" s="227"/>
      <c r="P32" s="228">
        <v>1380.4340000000002</v>
      </c>
      <c r="Q32" s="227">
        <v>112.815</v>
      </c>
      <c r="R32" s="226">
        <f t="shared" si="4"/>
        <v>1493.2490000000003</v>
      </c>
      <c r="S32" s="230">
        <f t="shared" si="5"/>
        <v>0.006257557868368746</v>
      </c>
      <c r="T32" s="229"/>
      <c r="U32" s="227"/>
      <c r="V32" s="228">
        <v>296.22999999999996</v>
      </c>
      <c r="W32" s="227">
        <v>142.355</v>
      </c>
      <c r="X32" s="226">
        <f t="shared" si="6"/>
        <v>438.5849999999999</v>
      </c>
      <c r="Y32" s="225">
        <f t="shared" si="7"/>
        <v>2.4046969230593853</v>
      </c>
    </row>
    <row r="33" spans="1:25" ht="18.75" customHeight="1">
      <c r="A33" s="233" t="s">
        <v>205</v>
      </c>
      <c r="B33" s="231">
        <v>64.66</v>
      </c>
      <c r="C33" s="227">
        <v>200.245</v>
      </c>
      <c r="D33" s="228">
        <v>0</v>
      </c>
      <c r="E33" s="227">
        <v>0</v>
      </c>
      <c r="F33" s="226">
        <f t="shared" si="0"/>
        <v>264.905</v>
      </c>
      <c r="G33" s="230">
        <f t="shared" si="1"/>
        <v>0.00549855590388772</v>
      </c>
      <c r="H33" s="229"/>
      <c r="I33" s="227"/>
      <c r="J33" s="228"/>
      <c r="K33" s="227"/>
      <c r="L33" s="226">
        <f t="shared" si="2"/>
        <v>0</v>
      </c>
      <c r="M33" s="232" t="str">
        <f t="shared" si="3"/>
        <v>         /0</v>
      </c>
      <c r="N33" s="231">
        <v>330.182</v>
      </c>
      <c r="O33" s="227">
        <v>913.703</v>
      </c>
      <c r="P33" s="228"/>
      <c r="Q33" s="227"/>
      <c r="R33" s="226">
        <f t="shared" si="4"/>
        <v>1243.885</v>
      </c>
      <c r="S33" s="230">
        <f t="shared" si="5"/>
        <v>0.005212581671975576</v>
      </c>
      <c r="T33" s="229"/>
      <c r="U33" s="227"/>
      <c r="V33" s="228"/>
      <c r="W33" s="227"/>
      <c r="X33" s="226">
        <f t="shared" si="6"/>
        <v>0</v>
      </c>
      <c r="Y33" s="225" t="str">
        <f t="shared" si="7"/>
        <v>         /0</v>
      </c>
    </row>
    <row r="34" spans="1:25" ht="18.75" customHeight="1">
      <c r="A34" s="233" t="s">
        <v>199</v>
      </c>
      <c r="B34" s="231">
        <v>150.14800000000002</v>
      </c>
      <c r="C34" s="227">
        <v>108.48599999999999</v>
      </c>
      <c r="D34" s="228">
        <v>0</v>
      </c>
      <c r="E34" s="227">
        <v>0</v>
      </c>
      <c r="F34" s="226">
        <f t="shared" si="0"/>
        <v>258.634</v>
      </c>
      <c r="G34" s="230">
        <f t="shared" si="1"/>
        <v>0.0053683905839682034</v>
      </c>
      <c r="H34" s="229">
        <v>186.35999999999999</v>
      </c>
      <c r="I34" s="227">
        <v>88.44999999999999</v>
      </c>
      <c r="J34" s="228"/>
      <c r="K34" s="227"/>
      <c r="L34" s="226">
        <f t="shared" si="2"/>
        <v>274.80999999999995</v>
      </c>
      <c r="M34" s="232">
        <f t="shared" si="3"/>
        <v>-0.058862486809067804</v>
      </c>
      <c r="N34" s="231">
        <v>643.14</v>
      </c>
      <c r="O34" s="227">
        <v>544.2140000000002</v>
      </c>
      <c r="P34" s="228"/>
      <c r="Q34" s="227"/>
      <c r="R34" s="226">
        <f t="shared" si="4"/>
        <v>1187.3540000000003</v>
      </c>
      <c r="S34" s="230">
        <f t="shared" si="5"/>
        <v>0.004975684808922761</v>
      </c>
      <c r="T34" s="229">
        <v>659.404</v>
      </c>
      <c r="U34" s="227">
        <v>301.54800000000006</v>
      </c>
      <c r="V34" s="228"/>
      <c r="W34" s="227"/>
      <c r="X34" s="226">
        <f t="shared" si="6"/>
        <v>960.952</v>
      </c>
      <c r="Y34" s="225">
        <f t="shared" si="7"/>
        <v>0.23560177823658224</v>
      </c>
    </row>
    <row r="35" spans="1:25" ht="18.75" customHeight="1">
      <c r="A35" s="233" t="s">
        <v>194</v>
      </c>
      <c r="B35" s="231">
        <v>146.368</v>
      </c>
      <c r="C35" s="227">
        <v>26.39</v>
      </c>
      <c r="D35" s="228">
        <v>0</v>
      </c>
      <c r="E35" s="227">
        <v>0</v>
      </c>
      <c r="F35" s="226">
        <f t="shared" si="0"/>
        <v>172.75799999999998</v>
      </c>
      <c r="G35" s="230">
        <f t="shared" si="1"/>
        <v>0.003585887472278118</v>
      </c>
      <c r="H35" s="229">
        <v>231.845</v>
      </c>
      <c r="I35" s="227">
        <v>170.67</v>
      </c>
      <c r="J35" s="228"/>
      <c r="K35" s="227"/>
      <c r="L35" s="226">
        <f t="shared" si="2"/>
        <v>402.515</v>
      </c>
      <c r="M35" s="232">
        <f t="shared" si="3"/>
        <v>-0.5708035725376694</v>
      </c>
      <c r="N35" s="231">
        <v>1051.977</v>
      </c>
      <c r="O35" s="227">
        <v>451.76900000000006</v>
      </c>
      <c r="P35" s="228"/>
      <c r="Q35" s="227"/>
      <c r="R35" s="226">
        <f t="shared" si="4"/>
        <v>1503.746</v>
      </c>
      <c r="S35" s="230">
        <f t="shared" si="5"/>
        <v>0.006301546235308397</v>
      </c>
      <c r="T35" s="229">
        <v>1381.438999999999</v>
      </c>
      <c r="U35" s="227">
        <v>780.75</v>
      </c>
      <c r="V35" s="228"/>
      <c r="W35" s="227"/>
      <c r="X35" s="226">
        <f t="shared" si="6"/>
        <v>2162.188999999999</v>
      </c>
      <c r="Y35" s="225">
        <f t="shared" si="7"/>
        <v>-0.30452610756968945</v>
      </c>
    </row>
    <row r="36" spans="1:25" ht="18.75" customHeight="1">
      <c r="A36" s="233" t="s">
        <v>212</v>
      </c>
      <c r="B36" s="231">
        <v>89.033</v>
      </c>
      <c r="C36" s="227">
        <v>61.564</v>
      </c>
      <c r="D36" s="228">
        <v>0</v>
      </c>
      <c r="E36" s="227">
        <v>0</v>
      </c>
      <c r="F36" s="226">
        <f t="shared" si="0"/>
        <v>150.597</v>
      </c>
      <c r="G36" s="230">
        <f t="shared" si="1"/>
        <v>0.0031258980519725155</v>
      </c>
      <c r="H36" s="229">
        <v>0</v>
      </c>
      <c r="I36" s="227">
        <v>4.774</v>
      </c>
      <c r="J36" s="228"/>
      <c r="K36" s="227"/>
      <c r="L36" s="226">
        <f t="shared" si="2"/>
        <v>4.774</v>
      </c>
      <c r="M36" s="232">
        <f t="shared" si="3"/>
        <v>30.545245077503143</v>
      </c>
      <c r="N36" s="231">
        <v>328.245</v>
      </c>
      <c r="O36" s="227">
        <v>343.11100000000005</v>
      </c>
      <c r="P36" s="228"/>
      <c r="Q36" s="227"/>
      <c r="R36" s="226">
        <f t="shared" si="4"/>
        <v>671.356</v>
      </c>
      <c r="S36" s="230">
        <f t="shared" si="5"/>
        <v>0.002813361348493498</v>
      </c>
      <c r="T36" s="229">
        <v>0</v>
      </c>
      <c r="U36" s="227">
        <v>20.594</v>
      </c>
      <c r="V36" s="228"/>
      <c r="W36" s="227"/>
      <c r="X36" s="226">
        <f t="shared" si="6"/>
        <v>20.594</v>
      </c>
      <c r="Y36" s="225" t="str">
        <f t="shared" si="7"/>
        <v>  *  </v>
      </c>
    </row>
    <row r="37" spans="1:25" ht="18.75" customHeight="1">
      <c r="A37" s="233" t="s">
        <v>196</v>
      </c>
      <c r="B37" s="231">
        <v>94.659</v>
      </c>
      <c r="C37" s="227">
        <v>55.63</v>
      </c>
      <c r="D37" s="228">
        <v>0</v>
      </c>
      <c r="E37" s="227">
        <v>0</v>
      </c>
      <c r="F37" s="226">
        <f t="shared" si="0"/>
        <v>150.28900000000002</v>
      </c>
      <c r="G37" s="230">
        <f t="shared" si="1"/>
        <v>0.0031195049857095252</v>
      </c>
      <c r="H37" s="229">
        <v>182.023</v>
      </c>
      <c r="I37" s="227">
        <v>72.84</v>
      </c>
      <c r="J37" s="228"/>
      <c r="K37" s="227"/>
      <c r="L37" s="226">
        <f t="shared" si="2"/>
        <v>254.863</v>
      </c>
      <c r="M37" s="232">
        <f t="shared" si="3"/>
        <v>-0.41031456115638587</v>
      </c>
      <c r="N37" s="231">
        <v>449.80199999999996</v>
      </c>
      <c r="O37" s="227">
        <v>276.0420000000001</v>
      </c>
      <c r="P37" s="228"/>
      <c r="Q37" s="227"/>
      <c r="R37" s="226">
        <f t="shared" si="4"/>
        <v>725.844</v>
      </c>
      <c r="S37" s="230">
        <f t="shared" si="5"/>
        <v>0.0030416968860573447</v>
      </c>
      <c r="T37" s="229">
        <v>728.8909999999996</v>
      </c>
      <c r="U37" s="227">
        <v>314.96500000000003</v>
      </c>
      <c r="V37" s="228"/>
      <c r="W37" s="227"/>
      <c r="X37" s="226">
        <f t="shared" si="6"/>
        <v>1043.8559999999998</v>
      </c>
      <c r="Y37" s="225">
        <f t="shared" si="7"/>
        <v>-0.3046512162597138</v>
      </c>
    </row>
    <row r="38" spans="1:25" ht="18.75" customHeight="1">
      <c r="A38" s="233" t="s">
        <v>234</v>
      </c>
      <c r="B38" s="231">
        <v>111.052</v>
      </c>
      <c r="C38" s="227">
        <v>29.136</v>
      </c>
      <c r="D38" s="228">
        <v>0</v>
      </c>
      <c r="E38" s="227">
        <v>0</v>
      </c>
      <c r="F38" s="226">
        <f t="shared" si="0"/>
        <v>140.18800000000002</v>
      </c>
      <c r="G38" s="230">
        <f t="shared" si="1"/>
        <v>0.0029098414716755513</v>
      </c>
      <c r="H38" s="229">
        <v>0</v>
      </c>
      <c r="I38" s="227">
        <v>0</v>
      </c>
      <c r="J38" s="228"/>
      <c r="K38" s="227"/>
      <c r="L38" s="226">
        <f t="shared" si="2"/>
        <v>0</v>
      </c>
      <c r="M38" s="232" t="str">
        <f t="shared" si="3"/>
        <v>         /0</v>
      </c>
      <c r="N38" s="231">
        <v>111.052</v>
      </c>
      <c r="O38" s="227">
        <v>29.136</v>
      </c>
      <c r="P38" s="228"/>
      <c r="Q38" s="227"/>
      <c r="R38" s="226">
        <f t="shared" si="4"/>
        <v>140.18800000000002</v>
      </c>
      <c r="S38" s="230">
        <f t="shared" si="5"/>
        <v>0.0005874670081485926</v>
      </c>
      <c r="T38" s="229">
        <v>0</v>
      </c>
      <c r="U38" s="227">
        <v>0</v>
      </c>
      <c r="V38" s="228">
        <v>4.693</v>
      </c>
      <c r="W38" s="227">
        <v>4.568</v>
      </c>
      <c r="X38" s="226">
        <f t="shared" si="6"/>
        <v>9.261</v>
      </c>
      <c r="Y38" s="225" t="str">
        <f t="shared" si="7"/>
        <v>  *  </v>
      </c>
    </row>
    <row r="39" spans="1:25" ht="18.75" customHeight="1">
      <c r="A39" s="233" t="s">
        <v>201</v>
      </c>
      <c r="B39" s="231">
        <v>68.08200000000001</v>
      </c>
      <c r="C39" s="227">
        <v>60.216</v>
      </c>
      <c r="D39" s="228">
        <v>0</v>
      </c>
      <c r="E39" s="227">
        <v>0</v>
      </c>
      <c r="F39" s="226">
        <f t="shared" si="0"/>
        <v>128.298</v>
      </c>
      <c r="G39" s="230">
        <f t="shared" si="1"/>
        <v>0.002663044205873754</v>
      </c>
      <c r="H39" s="229">
        <v>58.266999999999996</v>
      </c>
      <c r="I39" s="227">
        <v>55.336</v>
      </c>
      <c r="J39" s="228"/>
      <c r="K39" s="227"/>
      <c r="L39" s="226">
        <f t="shared" si="2"/>
        <v>113.603</v>
      </c>
      <c r="M39" s="232">
        <f t="shared" si="3"/>
        <v>0.12935397832803708</v>
      </c>
      <c r="N39" s="231">
        <v>292.094</v>
      </c>
      <c r="O39" s="227">
        <v>229.385</v>
      </c>
      <c r="P39" s="228"/>
      <c r="Q39" s="227"/>
      <c r="R39" s="226">
        <f t="shared" si="4"/>
        <v>521.479</v>
      </c>
      <c r="S39" s="230">
        <f t="shared" si="5"/>
        <v>0.0021852919503974654</v>
      </c>
      <c r="T39" s="229">
        <v>260.815</v>
      </c>
      <c r="U39" s="227">
        <v>227.27999999999997</v>
      </c>
      <c r="V39" s="228"/>
      <c r="W39" s="227"/>
      <c r="X39" s="226">
        <f t="shared" si="6"/>
        <v>488.09499999999997</v>
      </c>
      <c r="Y39" s="225">
        <f t="shared" si="7"/>
        <v>0.06839652116903494</v>
      </c>
    </row>
    <row r="40" spans="1:25" ht="18.75" customHeight="1">
      <c r="A40" s="233" t="s">
        <v>211</v>
      </c>
      <c r="B40" s="231">
        <v>60.987</v>
      </c>
      <c r="C40" s="227">
        <v>61.354</v>
      </c>
      <c r="D40" s="228">
        <v>0</v>
      </c>
      <c r="E40" s="227">
        <v>0</v>
      </c>
      <c r="F40" s="226">
        <f t="shared" si="0"/>
        <v>122.34100000000001</v>
      </c>
      <c r="G40" s="230">
        <f t="shared" si="1"/>
        <v>0.002539396492469103</v>
      </c>
      <c r="H40" s="229">
        <v>89.466</v>
      </c>
      <c r="I40" s="227">
        <v>58.638</v>
      </c>
      <c r="J40" s="228"/>
      <c r="K40" s="227"/>
      <c r="L40" s="226">
        <f t="shared" si="2"/>
        <v>148.10399999999998</v>
      </c>
      <c r="M40" s="232">
        <f t="shared" si="3"/>
        <v>-0.1739520877221411</v>
      </c>
      <c r="N40" s="231">
        <v>387.92900000000003</v>
      </c>
      <c r="O40" s="227">
        <v>310.571</v>
      </c>
      <c r="P40" s="228"/>
      <c r="Q40" s="227"/>
      <c r="R40" s="226">
        <f t="shared" si="4"/>
        <v>698.5</v>
      </c>
      <c r="S40" s="230">
        <f t="shared" si="5"/>
        <v>0.0029271100607169793</v>
      </c>
      <c r="T40" s="229">
        <v>388.136</v>
      </c>
      <c r="U40" s="227">
        <v>304.289</v>
      </c>
      <c r="V40" s="228"/>
      <c r="W40" s="227"/>
      <c r="X40" s="226">
        <f t="shared" si="6"/>
        <v>692.425</v>
      </c>
      <c r="Y40" s="225">
        <f t="shared" si="7"/>
        <v>0.008773513376900022</v>
      </c>
    </row>
    <row r="41" spans="1:25" ht="18.75" customHeight="1">
      <c r="A41" s="233" t="s">
        <v>200</v>
      </c>
      <c r="B41" s="231">
        <v>58.14699999999999</v>
      </c>
      <c r="C41" s="227">
        <v>25.222</v>
      </c>
      <c r="D41" s="228">
        <v>0</v>
      </c>
      <c r="E41" s="227">
        <v>0</v>
      </c>
      <c r="F41" s="226">
        <f t="shared" si="0"/>
        <v>83.369</v>
      </c>
      <c r="G41" s="230">
        <f t="shared" si="1"/>
        <v>0.0017304660431143822</v>
      </c>
      <c r="H41" s="229">
        <v>52.82200000000001</v>
      </c>
      <c r="I41" s="227">
        <v>28.583</v>
      </c>
      <c r="J41" s="228"/>
      <c r="K41" s="227"/>
      <c r="L41" s="226">
        <f t="shared" si="2"/>
        <v>81.405</v>
      </c>
      <c r="M41" s="232">
        <f t="shared" si="3"/>
        <v>0.024126282169399937</v>
      </c>
      <c r="N41" s="231">
        <v>246.89299999999997</v>
      </c>
      <c r="O41" s="227">
        <v>134.45600000000002</v>
      </c>
      <c r="P41" s="228"/>
      <c r="Q41" s="227"/>
      <c r="R41" s="226">
        <f t="shared" si="4"/>
        <v>381.349</v>
      </c>
      <c r="S41" s="230">
        <f t="shared" si="5"/>
        <v>0.0015980679950527692</v>
      </c>
      <c r="T41" s="229">
        <v>240.0240000000001</v>
      </c>
      <c r="U41" s="227">
        <v>153.84700000000004</v>
      </c>
      <c r="V41" s="228"/>
      <c r="W41" s="227"/>
      <c r="X41" s="226">
        <f t="shared" si="6"/>
        <v>393.8710000000001</v>
      </c>
      <c r="Y41" s="225">
        <f t="shared" si="7"/>
        <v>-0.03179213498835942</v>
      </c>
    </row>
    <row r="42" spans="1:25" ht="18.75" customHeight="1">
      <c r="A42" s="233" t="s">
        <v>204</v>
      </c>
      <c r="B42" s="231">
        <v>56.023</v>
      </c>
      <c r="C42" s="227">
        <v>8.243</v>
      </c>
      <c r="D42" s="228">
        <v>0</v>
      </c>
      <c r="E42" s="227">
        <v>0</v>
      </c>
      <c r="F42" s="226">
        <f t="shared" si="0"/>
        <v>64.266</v>
      </c>
      <c r="G42" s="230">
        <f t="shared" si="1"/>
        <v>0.0013339506378484676</v>
      </c>
      <c r="H42" s="229">
        <v>56.203</v>
      </c>
      <c r="I42" s="227">
        <v>19.974</v>
      </c>
      <c r="J42" s="228"/>
      <c r="K42" s="227"/>
      <c r="L42" s="226">
        <f t="shared" si="2"/>
        <v>76.177</v>
      </c>
      <c r="M42" s="232">
        <f t="shared" si="3"/>
        <v>-0.1563595310920619</v>
      </c>
      <c r="N42" s="231">
        <v>493.80199999999996</v>
      </c>
      <c r="O42" s="227">
        <v>91.51600000000002</v>
      </c>
      <c r="P42" s="228"/>
      <c r="Q42" s="227"/>
      <c r="R42" s="226">
        <f t="shared" si="4"/>
        <v>585.318</v>
      </c>
      <c r="S42" s="230">
        <f t="shared" si="5"/>
        <v>0.002452813466741218</v>
      </c>
      <c r="T42" s="229">
        <v>267.148</v>
      </c>
      <c r="U42" s="227">
        <v>50.18100000000001</v>
      </c>
      <c r="V42" s="228"/>
      <c r="W42" s="227"/>
      <c r="X42" s="226">
        <f t="shared" si="6"/>
        <v>317.32900000000006</v>
      </c>
      <c r="Y42" s="225">
        <f t="shared" si="7"/>
        <v>0.8445146834988289</v>
      </c>
    </row>
    <row r="43" spans="1:25" ht="18.75" customHeight="1">
      <c r="A43" s="233" t="s">
        <v>203</v>
      </c>
      <c r="B43" s="231">
        <v>37.004999999999995</v>
      </c>
      <c r="C43" s="227">
        <v>16.314</v>
      </c>
      <c r="D43" s="228">
        <v>0</v>
      </c>
      <c r="E43" s="227">
        <v>0</v>
      </c>
      <c r="F43" s="226">
        <f t="shared" si="0"/>
        <v>53.318999999999996</v>
      </c>
      <c r="G43" s="230">
        <f t="shared" si="1"/>
        <v>0.0011067269482999166</v>
      </c>
      <c r="H43" s="229">
        <v>15.402</v>
      </c>
      <c r="I43" s="227">
        <v>9.155</v>
      </c>
      <c r="J43" s="228">
        <v>0</v>
      </c>
      <c r="K43" s="227">
        <v>0</v>
      </c>
      <c r="L43" s="226">
        <f t="shared" si="2"/>
        <v>24.557</v>
      </c>
      <c r="M43" s="232">
        <f t="shared" si="3"/>
        <v>1.1712342712872092</v>
      </c>
      <c r="N43" s="231">
        <v>255.27499999999995</v>
      </c>
      <c r="O43" s="227">
        <v>92.59900000000002</v>
      </c>
      <c r="P43" s="228">
        <v>0</v>
      </c>
      <c r="Q43" s="227">
        <v>0</v>
      </c>
      <c r="R43" s="226">
        <f t="shared" si="4"/>
        <v>347.87399999999997</v>
      </c>
      <c r="S43" s="230">
        <f t="shared" si="5"/>
        <v>0.0014577888121143283</v>
      </c>
      <c r="T43" s="229">
        <v>67.411</v>
      </c>
      <c r="U43" s="227">
        <v>46.249999999999986</v>
      </c>
      <c r="V43" s="228">
        <v>0</v>
      </c>
      <c r="W43" s="227">
        <v>0</v>
      </c>
      <c r="X43" s="226">
        <f t="shared" si="6"/>
        <v>113.66099999999999</v>
      </c>
      <c r="Y43" s="225">
        <f t="shared" si="7"/>
        <v>2.0606276559241956</v>
      </c>
    </row>
    <row r="44" spans="1:25" ht="18.75" customHeight="1">
      <c r="A44" s="233" t="s">
        <v>218</v>
      </c>
      <c r="B44" s="231">
        <v>18.737000000000002</v>
      </c>
      <c r="C44" s="227">
        <v>0</v>
      </c>
      <c r="D44" s="228">
        <v>29.554</v>
      </c>
      <c r="E44" s="227">
        <v>3.343</v>
      </c>
      <c r="F44" s="226">
        <f t="shared" si="0"/>
        <v>51.634</v>
      </c>
      <c r="G44" s="230">
        <f t="shared" si="1"/>
        <v>0.001071751894231285</v>
      </c>
      <c r="H44" s="229">
        <v>46.964</v>
      </c>
      <c r="I44" s="227">
        <v>1.24</v>
      </c>
      <c r="J44" s="228">
        <v>79.421</v>
      </c>
      <c r="K44" s="227">
        <v>5.572</v>
      </c>
      <c r="L44" s="226">
        <f t="shared" si="2"/>
        <v>133.197</v>
      </c>
      <c r="M44" s="232">
        <f t="shared" si="3"/>
        <v>-0.6123486264705662</v>
      </c>
      <c r="N44" s="231">
        <v>152.339</v>
      </c>
      <c r="O44" s="227">
        <v>1.947</v>
      </c>
      <c r="P44" s="228">
        <v>96.57000000000001</v>
      </c>
      <c r="Q44" s="227">
        <v>39.747</v>
      </c>
      <c r="R44" s="226">
        <f t="shared" si="4"/>
        <v>290.603</v>
      </c>
      <c r="S44" s="230">
        <f t="shared" si="5"/>
        <v>0.0012177909305290428</v>
      </c>
      <c r="T44" s="229">
        <v>135.677</v>
      </c>
      <c r="U44" s="227">
        <v>16.945999999999998</v>
      </c>
      <c r="V44" s="228">
        <v>361.498</v>
      </c>
      <c r="W44" s="227">
        <v>25.573999999999998</v>
      </c>
      <c r="X44" s="226">
        <f t="shared" si="6"/>
        <v>539.6949999999999</v>
      </c>
      <c r="Y44" s="225">
        <f t="shared" si="7"/>
        <v>-0.4615421673352541</v>
      </c>
    </row>
    <row r="45" spans="1:25" ht="18.75" customHeight="1">
      <c r="A45" s="233" t="s">
        <v>208</v>
      </c>
      <c r="B45" s="231">
        <v>23.652</v>
      </c>
      <c r="C45" s="227">
        <v>22.963</v>
      </c>
      <c r="D45" s="228">
        <v>0</v>
      </c>
      <c r="E45" s="227">
        <v>0</v>
      </c>
      <c r="F45" s="226">
        <f t="shared" si="0"/>
        <v>46.615</v>
      </c>
      <c r="G45" s="230">
        <f t="shared" si="1"/>
        <v>0.0009675739735366495</v>
      </c>
      <c r="H45" s="229"/>
      <c r="I45" s="227"/>
      <c r="J45" s="228"/>
      <c r="K45" s="227"/>
      <c r="L45" s="226">
        <f t="shared" si="2"/>
        <v>0</v>
      </c>
      <c r="M45" s="232" t="str">
        <f t="shared" si="3"/>
        <v>         /0</v>
      </c>
      <c r="N45" s="231">
        <v>66.806</v>
      </c>
      <c r="O45" s="227">
        <v>84.907</v>
      </c>
      <c r="P45" s="228"/>
      <c r="Q45" s="227"/>
      <c r="R45" s="226">
        <f t="shared" si="4"/>
        <v>151.713</v>
      </c>
      <c r="S45" s="230">
        <f t="shared" si="5"/>
        <v>0.0006357632765090265</v>
      </c>
      <c r="T45" s="229"/>
      <c r="U45" s="227"/>
      <c r="V45" s="228"/>
      <c r="W45" s="227"/>
      <c r="X45" s="226">
        <f t="shared" si="6"/>
        <v>0</v>
      </c>
      <c r="Y45" s="225" t="str">
        <f t="shared" si="7"/>
        <v>         /0</v>
      </c>
    </row>
    <row r="46" spans="1:25" ht="18.75" customHeight="1" thickBot="1">
      <c r="A46" s="224" t="s">
        <v>120</v>
      </c>
      <c r="B46" s="222">
        <v>100.341</v>
      </c>
      <c r="C46" s="218">
        <v>11.868</v>
      </c>
      <c r="D46" s="219">
        <v>19.709999999999997</v>
      </c>
      <c r="E46" s="218">
        <v>14.655</v>
      </c>
      <c r="F46" s="217">
        <f t="shared" si="0"/>
        <v>146.57399999999998</v>
      </c>
      <c r="G46" s="221">
        <f t="shared" si="1"/>
        <v>0.003042393813089367</v>
      </c>
      <c r="H46" s="220">
        <v>2950.347</v>
      </c>
      <c r="I46" s="218">
        <v>1354.119</v>
      </c>
      <c r="J46" s="219">
        <v>534.396</v>
      </c>
      <c r="K46" s="218">
        <v>118.72</v>
      </c>
      <c r="L46" s="217">
        <f t="shared" si="2"/>
        <v>4957.582</v>
      </c>
      <c r="M46" s="223">
        <f t="shared" si="3"/>
        <v>-0.9704343770814078</v>
      </c>
      <c r="N46" s="222">
        <v>577.637</v>
      </c>
      <c r="O46" s="218">
        <v>76.392</v>
      </c>
      <c r="P46" s="219">
        <v>23.378</v>
      </c>
      <c r="Q46" s="218">
        <v>16.012999999999998</v>
      </c>
      <c r="R46" s="217">
        <f t="shared" si="4"/>
        <v>693.4200000000001</v>
      </c>
      <c r="S46" s="221">
        <f t="shared" si="5"/>
        <v>0.0029058219875481286</v>
      </c>
      <c r="T46" s="220">
        <v>20543.134</v>
      </c>
      <c r="U46" s="218">
        <v>7447.15</v>
      </c>
      <c r="V46" s="219">
        <v>2645.0350000000003</v>
      </c>
      <c r="W46" s="218">
        <v>1218.2249999999997</v>
      </c>
      <c r="X46" s="217">
        <f t="shared" si="6"/>
        <v>31853.543999999998</v>
      </c>
      <c r="Y46" s="216">
        <f t="shared" si="7"/>
        <v>-0.9782309937004184</v>
      </c>
    </row>
    <row r="47" ht="15" thickTop="1">
      <c r="A47" s="207" t="s">
        <v>44</v>
      </c>
    </row>
    <row r="48" ht="14.25">
      <c r="A48" s="207" t="s">
        <v>43</v>
      </c>
    </row>
    <row r="49" ht="14.25">
      <c r="A49" s="214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 M5:M8 Y5:Y8">
    <cfRule type="cellIs" priority="3" dxfId="68" operator="lessThan" stopIfTrue="1">
      <formula>0</formula>
    </cfRule>
  </conditionalFormatting>
  <conditionalFormatting sqref="M9:M46 Y9:Y46">
    <cfRule type="cellIs" priority="4" dxfId="68" operator="lessThan">
      <formula>0</formula>
    </cfRule>
    <cfRule type="cellIs" priority="5" dxfId="70" operator="greaterThanOrEqual" stopIfTrue="1">
      <formula>0</formula>
    </cfRule>
  </conditionalFormatting>
  <conditionalFormatting sqref="G6:G8">
    <cfRule type="cellIs" priority="2" dxfId="68" operator="lessThan" stopIfTrue="1">
      <formula>0</formula>
    </cfRule>
  </conditionalFormatting>
  <conditionalFormatting sqref="S6:S8">
    <cfRule type="cellIs" priority="1" dxfId="68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4">
      <selection activeCell="N9" sqref="N9:O60"/>
    </sheetView>
  </sheetViews>
  <sheetFormatPr defaultColWidth="9.140625" defaultRowHeight="15"/>
  <cols>
    <col min="1" max="1" width="15.8515625" style="272" customWidth="1"/>
    <col min="2" max="3" width="12.28125" style="272" customWidth="1"/>
    <col min="4" max="4" width="10.57421875" style="272" customWidth="1"/>
    <col min="5" max="5" width="10.28125" style="272" bestFit="1" customWidth="1"/>
    <col min="6" max="6" width="11.57421875" style="272" customWidth="1"/>
    <col min="7" max="7" width="12.7109375" style="272" customWidth="1"/>
    <col min="8" max="8" width="10.57421875" style="272" customWidth="1"/>
    <col min="9" max="9" width="9.00390625" style="272" customWidth="1"/>
    <col min="10" max="10" width="11.28125" style="272" customWidth="1"/>
    <col min="11" max="12" width="12.421875" style="272" customWidth="1"/>
    <col min="13" max="13" width="10.57421875" style="272" customWidth="1"/>
    <col min="14" max="16" width="11.57421875" style="272" customWidth="1"/>
    <col min="17" max="17" width="10.28125" style="272" customWidth="1"/>
    <col min="18" max="16384" width="9.140625" style="272" customWidth="1"/>
  </cols>
  <sheetData>
    <row r="1" spans="14:17" ht="18.75" thickBot="1">
      <c r="N1" s="564" t="s">
        <v>28</v>
      </c>
      <c r="O1" s="565"/>
      <c r="P1" s="565"/>
      <c r="Q1" s="566"/>
    </row>
    <row r="2" ht="3.75" customHeight="1" thickBot="1"/>
    <row r="3" spans="1:17" ht="24" customHeight="1" thickTop="1">
      <c r="A3" s="633" t="s">
        <v>54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5"/>
    </row>
    <row r="4" spans="1:17" ht="18.75" customHeight="1" thickBot="1">
      <c r="A4" s="627" t="s">
        <v>39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9"/>
    </row>
    <row r="5" spans="1:17" s="303" customFormat="1" ht="20.25" customHeight="1" thickBot="1">
      <c r="A5" s="624" t="s">
        <v>53</v>
      </c>
      <c r="B5" s="630" t="s">
        <v>37</v>
      </c>
      <c r="C5" s="630"/>
      <c r="D5" s="630"/>
      <c r="E5" s="630"/>
      <c r="F5" s="630"/>
      <c r="G5" s="630"/>
      <c r="H5" s="630"/>
      <c r="I5" s="631"/>
      <c r="J5" s="630" t="s">
        <v>36</v>
      </c>
      <c r="K5" s="630"/>
      <c r="L5" s="630"/>
      <c r="M5" s="630"/>
      <c r="N5" s="630"/>
      <c r="O5" s="630"/>
      <c r="P5" s="630"/>
      <c r="Q5" s="632"/>
    </row>
    <row r="6" spans="1:17" s="296" customFormat="1" ht="28.5" customHeight="1" thickBot="1">
      <c r="A6" s="625"/>
      <c r="B6" s="636" t="s">
        <v>162</v>
      </c>
      <c r="C6" s="636"/>
      <c r="D6" s="636"/>
      <c r="E6" s="637"/>
      <c r="F6" s="636" t="s">
        <v>163</v>
      </c>
      <c r="G6" s="636"/>
      <c r="H6" s="636"/>
      <c r="I6" s="637"/>
      <c r="J6" s="638" t="s">
        <v>166</v>
      </c>
      <c r="K6" s="639"/>
      <c r="L6" s="639"/>
      <c r="M6" s="640"/>
      <c r="N6" s="638" t="s">
        <v>167</v>
      </c>
      <c r="O6" s="639"/>
      <c r="P6" s="639"/>
      <c r="Q6" s="641"/>
    </row>
    <row r="7" spans="1:17" s="296" customFormat="1" ht="22.5" customHeight="1" thickBot="1">
      <c r="A7" s="626"/>
      <c r="B7" s="302" t="s">
        <v>22</v>
      </c>
      <c r="C7" s="298" t="s">
        <v>21</v>
      </c>
      <c r="D7" s="298" t="s">
        <v>17</v>
      </c>
      <c r="E7" s="301" t="s">
        <v>35</v>
      </c>
      <c r="F7" s="299" t="s">
        <v>22</v>
      </c>
      <c r="G7" s="298" t="s">
        <v>21</v>
      </c>
      <c r="H7" s="298" t="s">
        <v>17</v>
      </c>
      <c r="I7" s="300" t="s">
        <v>34</v>
      </c>
      <c r="J7" s="299" t="s">
        <v>22</v>
      </c>
      <c r="K7" s="298" t="s">
        <v>21</v>
      </c>
      <c r="L7" s="298" t="s">
        <v>17</v>
      </c>
      <c r="M7" s="300" t="s">
        <v>35</v>
      </c>
      <c r="N7" s="299" t="s">
        <v>22</v>
      </c>
      <c r="O7" s="298" t="s">
        <v>21</v>
      </c>
      <c r="P7" s="298" t="s">
        <v>17</v>
      </c>
      <c r="Q7" s="297" t="s">
        <v>34</v>
      </c>
    </row>
    <row r="8" spans="1:17" s="288" customFormat="1" ht="18" customHeight="1" thickBot="1">
      <c r="A8" s="295" t="s">
        <v>52</v>
      </c>
      <c r="B8" s="294">
        <f>SUM(B9:B60)</f>
        <v>1078032</v>
      </c>
      <c r="C8" s="290">
        <f>SUM(C9:C60)</f>
        <v>52141</v>
      </c>
      <c r="D8" s="290">
        <f aca="true" t="shared" si="0" ref="D8:D39">C8+B8</f>
        <v>1130173</v>
      </c>
      <c r="E8" s="291">
        <f aca="true" t="shared" si="1" ref="E8:E39">D8/$D$8</f>
        <v>1</v>
      </c>
      <c r="F8" s="290">
        <f>SUM(F9:F60)</f>
        <v>1057219</v>
      </c>
      <c r="G8" s="290">
        <f>SUM(G9:G60)</f>
        <v>49821</v>
      </c>
      <c r="H8" s="290">
        <f aca="true" t="shared" si="2" ref="H8:H39">G8+F8</f>
        <v>1107040</v>
      </c>
      <c r="I8" s="293">
        <f aca="true" t="shared" si="3" ref="I8:I39">(D8/H8-1)</f>
        <v>0.02089626391096977</v>
      </c>
      <c r="J8" s="292">
        <f>SUM(J9:J60)</f>
        <v>5344770</v>
      </c>
      <c r="K8" s="290">
        <f>SUM(K9:K60)</f>
        <v>318569</v>
      </c>
      <c r="L8" s="290">
        <f aca="true" t="shared" si="4" ref="L8:L39">K8+J8</f>
        <v>5663339</v>
      </c>
      <c r="M8" s="291">
        <f aca="true" t="shared" si="5" ref="M8:M39">(L8/$L$8)</f>
        <v>1</v>
      </c>
      <c r="N8" s="290">
        <f>SUM(N9:N60)</f>
        <v>5096634</v>
      </c>
      <c r="O8" s="290">
        <f>SUM(O9:O60)</f>
        <v>254517</v>
      </c>
      <c r="P8" s="290">
        <f aca="true" t="shared" si="6" ref="P8:P39">O8+N8</f>
        <v>5351151</v>
      </c>
      <c r="Q8" s="289">
        <f aca="true" t="shared" si="7" ref="Q8:Q39">(L8/P8-1)</f>
        <v>0.05834034584335224</v>
      </c>
    </row>
    <row r="9" spans="1:17" s="273" customFormat="1" ht="18" customHeight="1" thickTop="1">
      <c r="A9" s="287" t="s">
        <v>235</v>
      </c>
      <c r="B9" s="286">
        <v>153047</v>
      </c>
      <c r="C9" s="282">
        <v>2844</v>
      </c>
      <c r="D9" s="282">
        <f t="shared" si="0"/>
        <v>155891</v>
      </c>
      <c r="E9" s="285">
        <f t="shared" si="1"/>
        <v>0.13793551960629036</v>
      </c>
      <c r="F9" s="283">
        <v>141477</v>
      </c>
      <c r="G9" s="282">
        <v>97</v>
      </c>
      <c r="H9" s="282">
        <f t="shared" si="2"/>
        <v>141574</v>
      </c>
      <c r="I9" s="284">
        <f t="shared" si="3"/>
        <v>0.10112732563888849</v>
      </c>
      <c r="J9" s="283">
        <v>703165</v>
      </c>
      <c r="K9" s="282">
        <v>4716</v>
      </c>
      <c r="L9" s="282">
        <f t="shared" si="4"/>
        <v>707881</v>
      </c>
      <c r="M9" s="284">
        <f t="shared" si="5"/>
        <v>0.1249935771106056</v>
      </c>
      <c r="N9" s="283">
        <v>640446</v>
      </c>
      <c r="O9" s="282">
        <v>1732</v>
      </c>
      <c r="P9" s="282">
        <f t="shared" si="6"/>
        <v>642178</v>
      </c>
      <c r="Q9" s="281">
        <f t="shared" si="7"/>
        <v>0.10231275440765653</v>
      </c>
    </row>
    <row r="10" spans="1:17" s="273" customFormat="1" ht="18" customHeight="1">
      <c r="A10" s="287" t="s">
        <v>236</v>
      </c>
      <c r="B10" s="286">
        <v>125959</v>
      </c>
      <c r="C10" s="282">
        <v>36</v>
      </c>
      <c r="D10" s="282">
        <f t="shared" si="0"/>
        <v>125995</v>
      </c>
      <c r="E10" s="285">
        <f t="shared" si="1"/>
        <v>0.11148293225904353</v>
      </c>
      <c r="F10" s="283">
        <v>129826</v>
      </c>
      <c r="G10" s="282">
        <v>133</v>
      </c>
      <c r="H10" s="282">
        <f t="shared" si="2"/>
        <v>129959</v>
      </c>
      <c r="I10" s="284">
        <f t="shared" si="3"/>
        <v>-0.03050192753099057</v>
      </c>
      <c r="J10" s="283">
        <v>594374</v>
      </c>
      <c r="K10" s="282">
        <v>888</v>
      </c>
      <c r="L10" s="282">
        <f t="shared" si="4"/>
        <v>595262</v>
      </c>
      <c r="M10" s="284">
        <f t="shared" si="5"/>
        <v>0.105107958396981</v>
      </c>
      <c r="N10" s="283">
        <v>597710</v>
      </c>
      <c r="O10" s="282">
        <v>651</v>
      </c>
      <c r="P10" s="282">
        <f t="shared" si="6"/>
        <v>598361</v>
      </c>
      <c r="Q10" s="281">
        <f t="shared" si="7"/>
        <v>-0.005179147705147935</v>
      </c>
    </row>
    <row r="11" spans="1:17" s="273" customFormat="1" ht="18" customHeight="1">
      <c r="A11" s="287" t="s">
        <v>237</v>
      </c>
      <c r="B11" s="286">
        <v>94940</v>
      </c>
      <c r="C11" s="282">
        <v>435</v>
      </c>
      <c r="D11" s="282">
        <f t="shared" si="0"/>
        <v>95375</v>
      </c>
      <c r="E11" s="285">
        <f t="shared" si="1"/>
        <v>0.08438973502286819</v>
      </c>
      <c r="F11" s="283">
        <v>80143</v>
      </c>
      <c r="G11" s="282">
        <v>638</v>
      </c>
      <c r="H11" s="282">
        <f t="shared" si="2"/>
        <v>80781</v>
      </c>
      <c r="I11" s="284">
        <f t="shared" si="3"/>
        <v>0.1806612941161907</v>
      </c>
      <c r="J11" s="283">
        <v>479315</v>
      </c>
      <c r="K11" s="282">
        <v>5789</v>
      </c>
      <c r="L11" s="282">
        <f t="shared" si="4"/>
        <v>485104</v>
      </c>
      <c r="M11" s="284">
        <f t="shared" si="5"/>
        <v>0.08565688898368966</v>
      </c>
      <c r="N11" s="283">
        <v>418937</v>
      </c>
      <c r="O11" s="282">
        <v>9148</v>
      </c>
      <c r="P11" s="282">
        <f t="shared" si="6"/>
        <v>428085</v>
      </c>
      <c r="Q11" s="281">
        <f t="shared" si="7"/>
        <v>0.1331955102374529</v>
      </c>
    </row>
    <row r="12" spans="1:17" s="273" customFormat="1" ht="18" customHeight="1">
      <c r="A12" s="287" t="s">
        <v>238</v>
      </c>
      <c r="B12" s="286">
        <v>73400</v>
      </c>
      <c r="C12" s="282">
        <v>1492</v>
      </c>
      <c r="D12" s="282">
        <f t="shared" si="0"/>
        <v>74892</v>
      </c>
      <c r="E12" s="285">
        <f t="shared" si="1"/>
        <v>0.06626596105198054</v>
      </c>
      <c r="F12" s="283">
        <v>73785</v>
      </c>
      <c r="G12" s="282">
        <v>230</v>
      </c>
      <c r="H12" s="282">
        <f t="shared" si="2"/>
        <v>74015</v>
      </c>
      <c r="I12" s="284">
        <f t="shared" si="3"/>
        <v>0.011848949537256015</v>
      </c>
      <c r="J12" s="283">
        <v>371198</v>
      </c>
      <c r="K12" s="282">
        <v>6560</v>
      </c>
      <c r="L12" s="282">
        <f t="shared" si="4"/>
        <v>377758</v>
      </c>
      <c r="M12" s="284">
        <f t="shared" si="5"/>
        <v>0.0667023464426198</v>
      </c>
      <c r="N12" s="283">
        <v>372612</v>
      </c>
      <c r="O12" s="282">
        <v>2977</v>
      </c>
      <c r="P12" s="282">
        <f t="shared" si="6"/>
        <v>375589</v>
      </c>
      <c r="Q12" s="281">
        <f t="shared" si="7"/>
        <v>0.005774929510715232</v>
      </c>
    </row>
    <row r="13" spans="1:17" s="273" customFormat="1" ht="18" customHeight="1">
      <c r="A13" s="287" t="s">
        <v>239</v>
      </c>
      <c r="B13" s="286">
        <v>55872</v>
      </c>
      <c r="C13" s="282">
        <v>190</v>
      </c>
      <c r="D13" s="282">
        <f t="shared" si="0"/>
        <v>56062</v>
      </c>
      <c r="E13" s="285">
        <f t="shared" si="1"/>
        <v>0.04960479501810785</v>
      </c>
      <c r="F13" s="283">
        <v>60522</v>
      </c>
      <c r="G13" s="282">
        <v>165</v>
      </c>
      <c r="H13" s="282">
        <f t="shared" si="2"/>
        <v>60687</v>
      </c>
      <c r="I13" s="284">
        <f t="shared" si="3"/>
        <v>-0.07621072058266187</v>
      </c>
      <c r="J13" s="283">
        <v>264820</v>
      </c>
      <c r="K13" s="282">
        <v>2674</v>
      </c>
      <c r="L13" s="282">
        <f t="shared" si="4"/>
        <v>267494</v>
      </c>
      <c r="M13" s="284">
        <f t="shared" si="5"/>
        <v>0.04723256015576677</v>
      </c>
      <c r="N13" s="283">
        <v>272951</v>
      </c>
      <c r="O13" s="282">
        <v>903</v>
      </c>
      <c r="P13" s="282">
        <f t="shared" si="6"/>
        <v>273854</v>
      </c>
      <c r="Q13" s="281">
        <f t="shared" si="7"/>
        <v>-0.023224053692843638</v>
      </c>
    </row>
    <row r="14" spans="1:17" s="273" customFormat="1" ht="18" customHeight="1">
      <c r="A14" s="287" t="s">
        <v>240</v>
      </c>
      <c r="B14" s="286">
        <v>46680</v>
      </c>
      <c r="C14" s="282">
        <v>13</v>
      </c>
      <c r="D14" s="282">
        <f t="shared" si="0"/>
        <v>46693</v>
      </c>
      <c r="E14" s="285">
        <f t="shared" si="1"/>
        <v>0.041314913734445964</v>
      </c>
      <c r="F14" s="283">
        <v>44487</v>
      </c>
      <c r="G14" s="282">
        <v>352</v>
      </c>
      <c r="H14" s="282">
        <f t="shared" si="2"/>
        <v>44839</v>
      </c>
      <c r="I14" s="284">
        <f t="shared" si="3"/>
        <v>0.04134793371841483</v>
      </c>
      <c r="J14" s="283">
        <v>248017</v>
      </c>
      <c r="K14" s="282">
        <v>10136</v>
      </c>
      <c r="L14" s="282">
        <f t="shared" si="4"/>
        <v>258153</v>
      </c>
      <c r="M14" s="284">
        <f t="shared" si="5"/>
        <v>0.045583179816712366</v>
      </c>
      <c r="N14" s="283">
        <v>240546</v>
      </c>
      <c r="O14" s="282">
        <v>9190</v>
      </c>
      <c r="P14" s="282">
        <f t="shared" si="6"/>
        <v>249736</v>
      </c>
      <c r="Q14" s="281">
        <f t="shared" si="7"/>
        <v>0.03370359099208775</v>
      </c>
    </row>
    <row r="15" spans="1:17" s="273" customFormat="1" ht="18" customHeight="1">
      <c r="A15" s="287" t="s">
        <v>241</v>
      </c>
      <c r="B15" s="286">
        <v>40457</v>
      </c>
      <c r="C15" s="282">
        <v>532</v>
      </c>
      <c r="D15" s="282">
        <f t="shared" si="0"/>
        <v>40989</v>
      </c>
      <c r="E15" s="285">
        <f t="shared" si="1"/>
        <v>0.03626789880841252</v>
      </c>
      <c r="F15" s="283">
        <v>38564</v>
      </c>
      <c r="G15" s="282">
        <v>70</v>
      </c>
      <c r="H15" s="282">
        <f t="shared" si="2"/>
        <v>38634</v>
      </c>
      <c r="I15" s="284">
        <f t="shared" si="3"/>
        <v>0.06095667029041785</v>
      </c>
      <c r="J15" s="283">
        <v>196787</v>
      </c>
      <c r="K15" s="282">
        <v>1656</v>
      </c>
      <c r="L15" s="282">
        <f t="shared" si="4"/>
        <v>198443</v>
      </c>
      <c r="M15" s="284">
        <f t="shared" si="5"/>
        <v>0.035039929624555405</v>
      </c>
      <c r="N15" s="283">
        <v>189362</v>
      </c>
      <c r="O15" s="282">
        <v>338</v>
      </c>
      <c r="P15" s="282">
        <f t="shared" si="6"/>
        <v>189700</v>
      </c>
      <c r="Q15" s="281">
        <f t="shared" si="7"/>
        <v>0.046088560885608754</v>
      </c>
    </row>
    <row r="16" spans="1:17" s="273" customFormat="1" ht="18" customHeight="1">
      <c r="A16" s="287" t="s">
        <v>242</v>
      </c>
      <c r="B16" s="286">
        <v>38771</v>
      </c>
      <c r="C16" s="282">
        <v>9</v>
      </c>
      <c r="D16" s="282">
        <f t="shared" si="0"/>
        <v>38780</v>
      </c>
      <c r="E16" s="285">
        <f t="shared" si="1"/>
        <v>0.034313330790949705</v>
      </c>
      <c r="F16" s="283">
        <v>34875</v>
      </c>
      <c r="G16" s="282">
        <v>33</v>
      </c>
      <c r="H16" s="282">
        <f t="shared" si="2"/>
        <v>34908</v>
      </c>
      <c r="I16" s="284">
        <f t="shared" si="3"/>
        <v>0.11092013292082048</v>
      </c>
      <c r="J16" s="283">
        <v>182177</v>
      </c>
      <c r="K16" s="282">
        <v>1261</v>
      </c>
      <c r="L16" s="282">
        <f t="shared" si="4"/>
        <v>183438</v>
      </c>
      <c r="M16" s="284">
        <f t="shared" si="5"/>
        <v>0.032390432569902664</v>
      </c>
      <c r="N16" s="283">
        <v>154709</v>
      </c>
      <c r="O16" s="282">
        <v>125</v>
      </c>
      <c r="P16" s="282">
        <f t="shared" si="6"/>
        <v>154834</v>
      </c>
      <c r="Q16" s="281">
        <f t="shared" si="7"/>
        <v>0.1847397858351525</v>
      </c>
    </row>
    <row r="17" spans="1:17" s="273" customFormat="1" ht="18" customHeight="1">
      <c r="A17" s="287" t="s">
        <v>243</v>
      </c>
      <c r="B17" s="286">
        <v>29832</v>
      </c>
      <c r="C17" s="282">
        <v>11</v>
      </c>
      <c r="D17" s="282">
        <f t="shared" si="0"/>
        <v>29843</v>
      </c>
      <c r="E17" s="285">
        <f t="shared" si="1"/>
        <v>0.026405691871952346</v>
      </c>
      <c r="F17" s="283">
        <v>26450</v>
      </c>
      <c r="G17" s="282"/>
      <c r="H17" s="282">
        <f t="shared" si="2"/>
        <v>26450</v>
      </c>
      <c r="I17" s="284">
        <f t="shared" si="3"/>
        <v>0.12827977315689987</v>
      </c>
      <c r="J17" s="283">
        <v>149282</v>
      </c>
      <c r="K17" s="282">
        <v>739</v>
      </c>
      <c r="L17" s="282">
        <f t="shared" si="4"/>
        <v>150021</v>
      </c>
      <c r="M17" s="284">
        <f t="shared" si="5"/>
        <v>0.026489849892439778</v>
      </c>
      <c r="N17" s="283">
        <v>133453</v>
      </c>
      <c r="O17" s="282">
        <v>1419</v>
      </c>
      <c r="P17" s="282">
        <f t="shared" si="6"/>
        <v>134872</v>
      </c>
      <c r="Q17" s="281">
        <f t="shared" si="7"/>
        <v>0.11232131205884088</v>
      </c>
    </row>
    <row r="18" spans="1:17" s="273" customFormat="1" ht="18" customHeight="1">
      <c r="A18" s="287" t="s">
        <v>244</v>
      </c>
      <c r="B18" s="286">
        <v>23524</v>
      </c>
      <c r="C18" s="282">
        <v>4019</v>
      </c>
      <c r="D18" s="282">
        <f t="shared" si="0"/>
        <v>27543</v>
      </c>
      <c r="E18" s="285">
        <f t="shared" si="1"/>
        <v>0.024370605208229184</v>
      </c>
      <c r="F18" s="283">
        <v>24977</v>
      </c>
      <c r="G18" s="282">
        <v>2519</v>
      </c>
      <c r="H18" s="282">
        <f t="shared" si="2"/>
        <v>27496</v>
      </c>
      <c r="I18" s="284">
        <f t="shared" si="3"/>
        <v>0.0017093395402967282</v>
      </c>
      <c r="J18" s="283">
        <v>132569</v>
      </c>
      <c r="K18" s="282">
        <v>28135</v>
      </c>
      <c r="L18" s="282">
        <f t="shared" si="4"/>
        <v>160704</v>
      </c>
      <c r="M18" s="284">
        <f t="shared" si="5"/>
        <v>0.028376192913756353</v>
      </c>
      <c r="N18" s="283">
        <v>125671</v>
      </c>
      <c r="O18" s="282">
        <v>19704</v>
      </c>
      <c r="P18" s="282">
        <f t="shared" si="6"/>
        <v>145375</v>
      </c>
      <c r="Q18" s="281">
        <f t="shared" si="7"/>
        <v>0.10544453998280301</v>
      </c>
    </row>
    <row r="19" spans="1:17" s="273" customFormat="1" ht="18" customHeight="1">
      <c r="A19" s="287" t="s">
        <v>245</v>
      </c>
      <c r="B19" s="286">
        <v>17676</v>
      </c>
      <c r="C19" s="282">
        <v>1761</v>
      </c>
      <c r="D19" s="282">
        <f t="shared" si="0"/>
        <v>19437</v>
      </c>
      <c r="E19" s="285">
        <f t="shared" si="1"/>
        <v>0.01719825194903789</v>
      </c>
      <c r="F19" s="283">
        <v>14594</v>
      </c>
      <c r="G19" s="282">
        <v>1443</v>
      </c>
      <c r="H19" s="282">
        <f t="shared" si="2"/>
        <v>16037</v>
      </c>
      <c r="I19" s="284">
        <f t="shared" si="3"/>
        <v>0.21200972750514446</v>
      </c>
      <c r="J19" s="283">
        <v>86614</v>
      </c>
      <c r="K19" s="282">
        <v>8088</v>
      </c>
      <c r="L19" s="282">
        <f t="shared" si="4"/>
        <v>94702</v>
      </c>
      <c r="M19" s="284">
        <f t="shared" si="5"/>
        <v>0.01672193735886197</v>
      </c>
      <c r="N19" s="283">
        <v>66228</v>
      </c>
      <c r="O19" s="282">
        <v>5827</v>
      </c>
      <c r="P19" s="282">
        <f t="shared" si="6"/>
        <v>72055</v>
      </c>
      <c r="Q19" s="281">
        <f t="shared" si="7"/>
        <v>0.3143015751856222</v>
      </c>
    </row>
    <row r="20" spans="1:17" s="273" customFormat="1" ht="18" customHeight="1">
      <c r="A20" s="287" t="s">
        <v>246</v>
      </c>
      <c r="B20" s="286">
        <v>17877</v>
      </c>
      <c r="C20" s="282">
        <v>695</v>
      </c>
      <c r="D20" s="282">
        <f t="shared" si="0"/>
        <v>18572</v>
      </c>
      <c r="E20" s="285">
        <f t="shared" si="1"/>
        <v>0.016432882399420267</v>
      </c>
      <c r="F20" s="283">
        <v>16929</v>
      </c>
      <c r="G20" s="282">
        <v>840</v>
      </c>
      <c r="H20" s="282">
        <f t="shared" si="2"/>
        <v>17769</v>
      </c>
      <c r="I20" s="284">
        <f t="shared" si="3"/>
        <v>0.04519106308739951</v>
      </c>
      <c r="J20" s="283">
        <v>88293</v>
      </c>
      <c r="K20" s="282">
        <v>1918</v>
      </c>
      <c r="L20" s="282">
        <f t="shared" si="4"/>
        <v>90211</v>
      </c>
      <c r="M20" s="284">
        <f t="shared" si="5"/>
        <v>0.01592894227239443</v>
      </c>
      <c r="N20" s="283">
        <v>60122</v>
      </c>
      <c r="O20" s="282">
        <v>1800</v>
      </c>
      <c r="P20" s="282">
        <f t="shared" si="6"/>
        <v>61922</v>
      </c>
      <c r="Q20" s="281">
        <f t="shared" si="7"/>
        <v>0.4568489389877588</v>
      </c>
    </row>
    <row r="21" spans="1:17" s="273" customFormat="1" ht="18" customHeight="1">
      <c r="A21" s="287" t="s">
        <v>247</v>
      </c>
      <c r="B21" s="286">
        <v>16579</v>
      </c>
      <c r="C21" s="282">
        <v>528</v>
      </c>
      <c r="D21" s="282">
        <f t="shared" si="0"/>
        <v>17107</v>
      </c>
      <c r="E21" s="285">
        <f t="shared" si="1"/>
        <v>0.015136620676657468</v>
      </c>
      <c r="F21" s="283">
        <v>15970</v>
      </c>
      <c r="G21" s="282">
        <v>736</v>
      </c>
      <c r="H21" s="282">
        <f t="shared" si="2"/>
        <v>16706</v>
      </c>
      <c r="I21" s="284">
        <f t="shared" si="3"/>
        <v>0.024003352089069896</v>
      </c>
      <c r="J21" s="283">
        <v>75268</v>
      </c>
      <c r="K21" s="282">
        <v>3367</v>
      </c>
      <c r="L21" s="282">
        <f t="shared" si="4"/>
        <v>78635</v>
      </c>
      <c r="M21" s="284">
        <f t="shared" si="5"/>
        <v>0.013884918420034541</v>
      </c>
      <c r="N21" s="283">
        <v>73640</v>
      </c>
      <c r="O21" s="282">
        <v>3126</v>
      </c>
      <c r="P21" s="282">
        <f t="shared" si="6"/>
        <v>76766</v>
      </c>
      <c r="Q21" s="281">
        <f t="shared" si="7"/>
        <v>0.024346715994059798</v>
      </c>
    </row>
    <row r="22" spans="1:17" s="273" customFormat="1" ht="18" customHeight="1">
      <c r="A22" s="287" t="s">
        <v>248</v>
      </c>
      <c r="B22" s="286">
        <v>15947</v>
      </c>
      <c r="C22" s="282">
        <v>151</v>
      </c>
      <c r="D22" s="282">
        <f t="shared" si="0"/>
        <v>16098</v>
      </c>
      <c r="E22" s="285">
        <f t="shared" si="1"/>
        <v>0.014243837005485</v>
      </c>
      <c r="F22" s="283">
        <v>15937</v>
      </c>
      <c r="G22" s="282">
        <v>317</v>
      </c>
      <c r="H22" s="282">
        <f t="shared" si="2"/>
        <v>16254</v>
      </c>
      <c r="I22" s="284">
        <f t="shared" si="3"/>
        <v>-0.009597637504614287</v>
      </c>
      <c r="J22" s="283">
        <v>74731</v>
      </c>
      <c r="K22" s="282">
        <v>346</v>
      </c>
      <c r="L22" s="282">
        <f t="shared" si="4"/>
        <v>75077</v>
      </c>
      <c r="M22" s="284">
        <f t="shared" si="5"/>
        <v>0.013256667135765668</v>
      </c>
      <c r="N22" s="283">
        <v>70483</v>
      </c>
      <c r="O22" s="282">
        <v>533</v>
      </c>
      <c r="P22" s="282">
        <f t="shared" si="6"/>
        <v>71016</v>
      </c>
      <c r="Q22" s="281">
        <f t="shared" si="7"/>
        <v>0.05718429649656409</v>
      </c>
    </row>
    <row r="23" spans="1:17" s="273" customFormat="1" ht="18" customHeight="1">
      <c r="A23" s="287" t="s">
        <v>249</v>
      </c>
      <c r="B23" s="286">
        <v>15463</v>
      </c>
      <c r="C23" s="282">
        <v>72</v>
      </c>
      <c r="D23" s="282">
        <f t="shared" si="0"/>
        <v>15535</v>
      </c>
      <c r="E23" s="285">
        <f t="shared" si="1"/>
        <v>0.013745683183017113</v>
      </c>
      <c r="F23" s="283">
        <v>12753</v>
      </c>
      <c r="G23" s="282">
        <v>185</v>
      </c>
      <c r="H23" s="282">
        <f t="shared" si="2"/>
        <v>12938</v>
      </c>
      <c r="I23" s="284">
        <f t="shared" si="3"/>
        <v>0.20072654196939244</v>
      </c>
      <c r="J23" s="283">
        <v>75005</v>
      </c>
      <c r="K23" s="282">
        <v>1940</v>
      </c>
      <c r="L23" s="282">
        <f t="shared" si="4"/>
        <v>76945</v>
      </c>
      <c r="M23" s="284">
        <f t="shared" si="5"/>
        <v>0.01358650788872077</v>
      </c>
      <c r="N23" s="283">
        <v>63558</v>
      </c>
      <c r="O23" s="282">
        <v>1731</v>
      </c>
      <c r="P23" s="282">
        <f t="shared" si="6"/>
        <v>65289</v>
      </c>
      <c r="Q23" s="281">
        <f t="shared" si="7"/>
        <v>0.1785293081529813</v>
      </c>
    </row>
    <row r="24" spans="1:17" s="273" customFormat="1" ht="18" customHeight="1">
      <c r="A24" s="287" t="s">
        <v>250</v>
      </c>
      <c r="B24" s="286">
        <v>13822</v>
      </c>
      <c r="C24" s="282">
        <v>551</v>
      </c>
      <c r="D24" s="282">
        <f t="shared" si="0"/>
        <v>14373</v>
      </c>
      <c r="E24" s="285">
        <f t="shared" si="1"/>
        <v>0.012717522007692628</v>
      </c>
      <c r="F24" s="283">
        <v>10291</v>
      </c>
      <c r="G24" s="282">
        <v>154</v>
      </c>
      <c r="H24" s="282">
        <f t="shared" si="2"/>
        <v>10445</v>
      </c>
      <c r="I24" s="284">
        <f t="shared" si="3"/>
        <v>0.37606510292005746</v>
      </c>
      <c r="J24" s="283">
        <v>64399</v>
      </c>
      <c r="K24" s="282">
        <v>1569</v>
      </c>
      <c r="L24" s="282">
        <f t="shared" si="4"/>
        <v>65968</v>
      </c>
      <c r="M24" s="284">
        <f t="shared" si="5"/>
        <v>0.011648252029412332</v>
      </c>
      <c r="N24" s="283">
        <v>48542</v>
      </c>
      <c r="O24" s="282">
        <v>837</v>
      </c>
      <c r="P24" s="282">
        <f t="shared" si="6"/>
        <v>49379</v>
      </c>
      <c r="Q24" s="281">
        <f t="shared" si="7"/>
        <v>0.33595253042791473</v>
      </c>
    </row>
    <row r="25" spans="1:17" s="273" customFormat="1" ht="18" customHeight="1">
      <c r="A25" s="287" t="s">
        <v>251</v>
      </c>
      <c r="B25" s="286">
        <v>13893</v>
      </c>
      <c r="C25" s="282">
        <v>0</v>
      </c>
      <c r="D25" s="282">
        <f t="shared" si="0"/>
        <v>13893</v>
      </c>
      <c r="E25" s="285">
        <f t="shared" si="1"/>
        <v>0.012292808269176489</v>
      </c>
      <c r="F25" s="283">
        <v>15693</v>
      </c>
      <c r="G25" s="282">
        <v>14</v>
      </c>
      <c r="H25" s="282">
        <f t="shared" si="2"/>
        <v>15707</v>
      </c>
      <c r="I25" s="284">
        <f t="shared" si="3"/>
        <v>-0.11548990895778954</v>
      </c>
      <c r="J25" s="283">
        <v>63974</v>
      </c>
      <c r="K25" s="282">
        <v>356</v>
      </c>
      <c r="L25" s="282">
        <f t="shared" si="4"/>
        <v>64330</v>
      </c>
      <c r="M25" s="284">
        <f t="shared" si="5"/>
        <v>0.011359023360600523</v>
      </c>
      <c r="N25" s="283">
        <v>71957</v>
      </c>
      <c r="O25" s="282">
        <v>279</v>
      </c>
      <c r="P25" s="282">
        <f t="shared" si="6"/>
        <v>72236</v>
      </c>
      <c r="Q25" s="281">
        <f t="shared" si="7"/>
        <v>-0.1094468132233235</v>
      </c>
    </row>
    <row r="26" spans="1:17" s="273" customFormat="1" ht="18" customHeight="1">
      <c r="A26" s="287" t="s">
        <v>252</v>
      </c>
      <c r="B26" s="286">
        <v>13791</v>
      </c>
      <c r="C26" s="282">
        <v>17</v>
      </c>
      <c r="D26" s="282">
        <f t="shared" si="0"/>
        <v>13808</v>
      </c>
      <c r="E26" s="285">
        <f t="shared" si="1"/>
        <v>0.012217598544647589</v>
      </c>
      <c r="F26" s="283">
        <v>13984</v>
      </c>
      <c r="G26" s="282">
        <v>156</v>
      </c>
      <c r="H26" s="282">
        <f t="shared" si="2"/>
        <v>14140</v>
      </c>
      <c r="I26" s="284">
        <f t="shared" si="3"/>
        <v>-0.02347949080622347</v>
      </c>
      <c r="J26" s="283">
        <v>63858</v>
      </c>
      <c r="K26" s="282">
        <v>2275</v>
      </c>
      <c r="L26" s="282">
        <f t="shared" si="4"/>
        <v>66133</v>
      </c>
      <c r="M26" s="284">
        <f t="shared" si="5"/>
        <v>0.011677386785428172</v>
      </c>
      <c r="N26" s="283">
        <v>65999</v>
      </c>
      <c r="O26" s="282">
        <v>1096</v>
      </c>
      <c r="P26" s="282">
        <f t="shared" si="6"/>
        <v>67095</v>
      </c>
      <c r="Q26" s="281">
        <f t="shared" si="7"/>
        <v>-0.014337879126611552</v>
      </c>
    </row>
    <row r="27" spans="1:17" s="273" customFormat="1" ht="18" customHeight="1">
      <c r="A27" s="287" t="s">
        <v>253</v>
      </c>
      <c r="B27" s="286">
        <v>12424</v>
      </c>
      <c r="C27" s="282">
        <v>8</v>
      </c>
      <c r="D27" s="282">
        <f t="shared" si="0"/>
        <v>12432</v>
      </c>
      <c r="E27" s="285">
        <f t="shared" si="1"/>
        <v>0.011000085827567991</v>
      </c>
      <c r="F27" s="283">
        <v>12237</v>
      </c>
      <c r="G27" s="282">
        <v>72</v>
      </c>
      <c r="H27" s="282">
        <f t="shared" si="2"/>
        <v>12309</v>
      </c>
      <c r="I27" s="284">
        <f t="shared" si="3"/>
        <v>0.00999268827687061</v>
      </c>
      <c r="J27" s="283">
        <v>62475</v>
      </c>
      <c r="K27" s="282">
        <v>568</v>
      </c>
      <c r="L27" s="282">
        <f t="shared" si="4"/>
        <v>63043</v>
      </c>
      <c r="M27" s="284">
        <f t="shared" si="5"/>
        <v>0.011131772263676959</v>
      </c>
      <c r="N27" s="283">
        <v>58169</v>
      </c>
      <c r="O27" s="282">
        <v>163</v>
      </c>
      <c r="P27" s="282">
        <f t="shared" si="6"/>
        <v>58332</v>
      </c>
      <c r="Q27" s="281">
        <f t="shared" si="7"/>
        <v>0.08076184598505098</v>
      </c>
    </row>
    <row r="28" spans="1:17" s="273" customFormat="1" ht="18" customHeight="1">
      <c r="A28" s="287" t="s">
        <v>254</v>
      </c>
      <c r="B28" s="286">
        <v>11759</v>
      </c>
      <c r="C28" s="282">
        <v>2</v>
      </c>
      <c r="D28" s="282">
        <f t="shared" si="0"/>
        <v>11761</v>
      </c>
      <c r="E28" s="285">
        <f t="shared" si="1"/>
        <v>0.010406371413933973</v>
      </c>
      <c r="F28" s="283">
        <v>11273</v>
      </c>
      <c r="G28" s="282">
        <v>16</v>
      </c>
      <c r="H28" s="282">
        <f t="shared" si="2"/>
        <v>11289</v>
      </c>
      <c r="I28" s="284">
        <f t="shared" si="3"/>
        <v>0.04181061210027459</v>
      </c>
      <c r="J28" s="283">
        <v>59918</v>
      </c>
      <c r="K28" s="282">
        <v>905</v>
      </c>
      <c r="L28" s="282">
        <f t="shared" si="4"/>
        <v>60823</v>
      </c>
      <c r="M28" s="284">
        <f t="shared" si="5"/>
        <v>0.010739777364554726</v>
      </c>
      <c r="N28" s="283">
        <v>56339</v>
      </c>
      <c r="O28" s="282">
        <v>394</v>
      </c>
      <c r="P28" s="282">
        <f t="shared" si="6"/>
        <v>56733</v>
      </c>
      <c r="Q28" s="281">
        <f t="shared" si="7"/>
        <v>0.07209208044700621</v>
      </c>
    </row>
    <row r="29" spans="1:17" s="273" customFormat="1" ht="18" customHeight="1">
      <c r="A29" s="287" t="s">
        <v>255</v>
      </c>
      <c r="B29" s="286">
        <v>11050</v>
      </c>
      <c r="C29" s="282">
        <v>13</v>
      </c>
      <c r="D29" s="282">
        <f t="shared" si="0"/>
        <v>11063</v>
      </c>
      <c r="E29" s="285">
        <f t="shared" si="1"/>
        <v>0.00978876685250842</v>
      </c>
      <c r="F29" s="283">
        <v>11898</v>
      </c>
      <c r="G29" s="282">
        <v>123</v>
      </c>
      <c r="H29" s="282">
        <f t="shared" si="2"/>
        <v>12021</v>
      </c>
      <c r="I29" s="284">
        <f t="shared" si="3"/>
        <v>-0.079693869062474</v>
      </c>
      <c r="J29" s="283">
        <v>62298</v>
      </c>
      <c r="K29" s="282">
        <v>1287</v>
      </c>
      <c r="L29" s="282">
        <f t="shared" si="4"/>
        <v>63585</v>
      </c>
      <c r="M29" s="284">
        <f t="shared" si="5"/>
        <v>0.011227475522832025</v>
      </c>
      <c r="N29" s="283">
        <v>56630</v>
      </c>
      <c r="O29" s="282">
        <v>879</v>
      </c>
      <c r="P29" s="282">
        <f t="shared" si="6"/>
        <v>57509</v>
      </c>
      <c r="Q29" s="281">
        <f t="shared" si="7"/>
        <v>0.10565302822166966</v>
      </c>
    </row>
    <row r="30" spans="1:17" s="273" customFormat="1" ht="18" customHeight="1">
      <c r="A30" s="287" t="s">
        <v>256</v>
      </c>
      <c r="B30" s="286">
        <v>9544</v>
      </c>
      <c r="C30" s="282">
        <v>36</v>
      </c>
      <c r="D30" s="282">
        <f t="shared" si="0"/>
        <v>9580</v>
      </c>
      <c r="E30" s="285">
        <f t="shared" si="1"/>
        <v>0.008476578364551268</v>
      </c>
      <c r="F30" s="283">
        <v>8450</v>
      </c>
      <c r="G30" s="282">
        <v>2</v>
      </c>
      <c r="H30" s="282">
        <f t="shared" si="2"/>
        <v>8452</v>
      </c>
      <c r="I30" s="284">
        <f t="shared" si="3"/>
        <v>0.13345953620444861</v>
      </c>
      <c r="J30" s="283">
        <v>48012</v>
      </c>
      <c r="K30" s="282">
        <v>255</v>
      </c>
      <c r="L30" s="282">
        <f t="shared" si="4"/>
        <v>48267</v>
      </c>
      <c r="M30" s="284">
        <f t="shared" si="5"/>
        <v>0.008522710718888627</v>
      </c>
      <c r="N30" s="283">
        <v>44144</v>
      </c>
      <c r="O30" s="282">
        <v>601</v>
      </c>
      <c r="P30" s="282">
        <f t="shared" si="6"/>
        <v>44745</v>
      </c>
      <c r="Q30" s="281">
        <f t="shared" si="7"/>
        <v>0.07871270533020458</v>
      </c>
    </row>
    <row r="31" spans="1:17" s="273" customFormat="1" ht="18" customHeight="1">
      <c r="A31" s="287" t="s">
        <v>257</v>
      </c>
      <c r="B31" s="286">
        <v>9412</v>
      </c>
      <c r="C31" s="282">
        <v>112</v>
      </c>
      <c r="D31" s="282">
        <f t="shared" si="0"/>
        <v>9524</v>
      </c>
      <c r="E31" s="285">
        <f t="shared" si="1"/>
        <v>0.008427028428391051</v>
      </c>
      <c r="F31" s="283">
        <v>8627</v>
      </c>
      <c r="G31" s="282">
        <v>41</v>
      </c>
      <c r="H31" s="282">
        <f t="shared" si="2"/>
        <v>8668</v>
      </c>
      <c r="I31" s="284">
        <f t="shared" si="3"/>
        <v>0.09875403784033221</v>
      </c>
      <c r="J31" s="283">
        <v>40546</v>
      </c>
      <c r="K31" s="282">
        <v>597</v>
      </c>
      <c r="L31" s="282">
        <f t="shared" si="4"/>
        <v>41143</v>
      </c>
      <c r="M31" s="284">
        <f t="shared" si="5"/>
        <v>0.007264795556119808</v>
      </c>
      <c r="N31" s="283">
        <v>42089</v>
      </c>
      <c r="O31" s="282">
        <v>181</v>
      </c>
      <c r="P31" s="282">
        <f t="shared" si="6"/>
        <v>42270</v>
      </c>
      <c r="Q31" s="281">
        <f t="shared" si="7"/>
        <v>-0.026661935178613705</v>
      </c>
    </row>
    <row r="32" spans="1:17" s="273" customFormat="1" ht="18" customHeight="1">
      <c r="A32" s="287" t="s">
        <v>258</v>
      </c>
      <c r="B32" s="286">
        <v>9072</v>
      </c>
      <c r="C32" s="282">
        <v>133</v>
      </c>
      <c r="D32" s="282">
        <f t="shared" si="0"/>
        <v>9205</v>
      </c>
      <c r="E32" s="285">
        <f t="shared" si="1"/>
        <v>0.008144770756335535</v>
      </c>
      <c r="F32" s="283">
        <v>9728</v>
      </c>
      <c r="G32" s="282">
        <v>3</v>
      </c>
      <c r="H32" s="282">
        <f t="shared" si="2"/>
        <v>9731</v>
      </c>
      <c r="I32" s="284">
        <f t="shared" si="3"/>
        <v>-0.05405405405405406</v>
      </c>
      <c r="J32" s="283">
        <v>42899</v>
      </c>
      <c r="K32" s="282">
        <v>359</v>
      </c>
      <c r="L32" s="282">
        <f t="shared" si="4"/>
        <v>43258</v>
      </c>
      <c r="M32" s="284">
        <f t="shared" si="5"/>
        <v>0.007638250155959232</v>
      </c>
      <c r="N32" s="283">
        <v>46764</v>
      </c>
      <c r="O32" s="282">
        <v>99</v>
      </c>
      <c r="P32" s="282">
        <f t="shared" si="6"/>
        <v>46863</v>
      </c>
      <c r="Q32" s="281">
        <f t="shared" si="7"/>
        <v>-0.07692635981477924</v>
      </c>
    </row>
    <row r="33" spans="1:17" s="273" customFormat="1" ht="18" customHeight="1">
      <c r="A33" s="287" t="s">
        <v>259</v>
      </c>
      <c r="B33" s="286">
        <v>5589</v>
      </c>
      <c r="C33" s="282">
        <v>3025</v>
      </c>
      <c r="D33" s="282">
        <f t="shared" si="0"/>
        <v>8614</v>
      </c>
      <c r="E33" s="285">
        <f t="shared" si="1"/>
        <v>0.007621841965787538</v>
      </c>
      <c r="F33" s="283">
        <v>6409</v>
      </c>
      <c r="G33" s="282">
        <v>2937</v>
      </c>
      <c r="H33" s="282">
        <f t="shared" si="2"/>
        <v>9346</v>
      </c>
      <c r="I33" s="284">
        <f t="shared" si="3"/>
        <v>-0.078322276909908</v>
      </c>
      <c r="J33" s="283">
        <v>35958</v>
      </c>
      <c r="K33" s="282">
        <v>12189</v>
      </c>
      <c r="L33" s="282">
        <f t="shared" si="4"/>
        <v>48147</v>
      </c>
      <c r="M33" s="284">
        <f t="shared" si="5"/>
        <v>0.00850152180542256</v>
      </c>
      <c r="N33" s="283">
        <v>34832</v>
      </c>
      <c r="O33" s="282">
        <v>13718</v>
      </c>
      <c r="P33" s="282">
        <f t="shared" si="6"/>
        <v>48550</v>
      </c>
      <c r="Q33" s="281">
        <f t="shared" si="7"/>
        <v>-0.0083007209062822</v>
      </c>
    </row>
    <row r="34" spans="1:17" s="273" customFormat="1" ht="18" customHeight="1">
      <c r="A34" s="287" t="s">
        <v>260</v>
      </c>
      <c r="B34" s="286">
        <v>7849</v>
      </c>
      <c r="C34" s="282">
        <v>22</v>
      </c>
      <c r="D34" s="282">
        <f t="shared" si="0"/>
        <v>7871</v>
      </c>
      <c r="E34" s="285">
        <f t="shared" si="1"/>
        <v>0.006964420491376099</v>
      </c>
      <c r="F34" s="283">
        <v>9406</v>
      </c>
      <c r="G34" s="282">
        <v>17</v>
      </c>
      <c r="H34" s="282">
        <f t="shared" si="2"/>
        <v>9423</v>
      </c>
      <c r="I34" s="284">
        <f t="shared" si="3"/>
        <v>-0.16470338533375783</v>
      </c>
      <c r="J34" s="283">
        <v>42708</v>
      </c>
      <c r="K34" s="282">
        <v>195</v>
      </c>
      <c r="L34" s="282">
        <f t="shared" si="4"/>
        <v>42903</v>
      </c>
      <c r="M34" s="284">
        <f t="shared" si="5"/>
        <v>0.007575566286955451</v>
      </c>
      <c r="N34" s="283">
        <v>51525</v>
      </c>
      <c r="O34" s="282">
        <v>385</v>
      </c>
      <c r="P34" s="282">
        <f t="shared" si="6"/>
        <v>51910</v>
      </c>
      <c r="Q34" s="281">
        <f t="shared" si="7"/>
        <v>-0.17351184742824122</v>
      </c>
    </row>
    <row r="35" spans="1:17" s="273" customFormat="1" ht="18" customHeight="1">
      <c r="A35" s="287" t="s">
        <v>261</v>
      </c>
      <c r="B35" s="286">
        <v>7793</v>
      </c>
      <c r="C35" s="282">
        <v>7</v>
      </c>
      <c r="D35" s="282">
        <f t="shared" si="0"/>
        <v>7800</v>
      </c>
      <c r="E35" s="285">
        <f t="shared" si="1"/>
        <v>0.006901598250887254</v>
      </c>
      <c r="F35" s="283">
        <v>8507</v>
      </c>
      <c r="G35" s="282"/>
      <c r="H35" s="282">
        <f t="shared" si="2"/>
        <v>8507</v>
      </c>
      <c r="I35" s="284">
        <f t="shared" si="3"/>
        <v>-0.08310802868226164</v>
      </c>
      <c r="J35" s="283">
        <v>38279</v>
      </c>
      <c r="K35" s="282">
        <v>125</v>
      </c>
      <c r="L35" s="282">
        <f t="shared" si="4"/>
        <v>38404</v>
      </c>
      <c r="M35" s="284">
        <f t="shared" si="5"/>
        <v>0.006781158606256839</v>
      </c>
      <c r="N35" s="283">
        <v>44145</v>
      </c>
      <c r="O35" s="282">
        <v>173</v>
      </c>
      <c r="P35" s="282">
        <f t="shared" si="6"/>
        <v>44318</v>
      </c>
      <c r="Q35" s="281">
        <f t="shared" si="7"/>
        <v>-0.13344465002933348</v>
      </c>
    </row>
    <row r="36" spans="1:17" s="273" customFormat="1" ht="18" customHeight="1">
      <c r="A36" s="287" t="s">
        <v>262</v>
      </c>
      <c r="B36" s="286">
        <v>6044</v>
      </c>
      <c r="C36" s="282">
        <v>1389</v>
      </c>
      <c r="D36" s="282">
        <f t="shared" si="0"/>
        <v>7433</v>
      </c>
      <c r="E36" s="285">
        <f t="shared" si="1"/>
        <v>0.006576869204980122</v>
      </c>
      <c r="F36" s="283">
        <v>6185</v>
      </c>
      <c r="G36" s="282">
        <v>3123</v>
      </c>
      <c r="H36" s="282">
        <f t="shared" si="2"/>
        <v>9308</v>
      </c>
      <c r="I36" s="284">
        <f t="shared" si="3"/>
        <v>-0.2014396218306833</v>
      </c>
      <c r="J36" s="283">
        <v>36209</v>
      </c>
      <c r="K36" s="282">
        <v>12353</v>
      </c>
      <c r="L36" s="282">
        <f t="shared" si="4"/>
        <v>48562</v>
      </c>
      <c r="M36" s="284">
        <f t="shared" si="5"/>
        <v>0.008574800131159374</v>
      </c>
      <c r="N36" s="283">
        <v>34805</v>
      </c>
      <c r="O36" s="282">
        <v>12664</v>
      </c>
      <c r="P36" s="282">
        <f t="shared" si="6"/>
        <v>47469</v>
      </c>
      <c r="Q36" s="281">
        <f t="shared" si="7"/>
        <v>0.02302555351913882</v>
      </c>
    </row>
    <row r="37" spans="1:17" s="273" customFormat="1" ht="18" customHeight="1">
      <c r="A37" s="287" t="s">
        <v>263</v>
      </c>
      <c r="B37" s="286">
        <v>7081</v>
      </c>
      <c r="C37" s="282">
        <v>68</v>
      </c>
      <c r="D37" s="282">
        <f t="shared" si="0"/>
        <v>7149</v>
      </c>
      <c r="E37" s="285">
        <f t="shared" si="1"/>
        <v>0.006325580243024741</v>
      </c>
      <c r="F37" s="283">
        <v>6287</v>
      </c>
      <c r="G37" s="282">
        <v>37</v>
      </c>
      <c r="H37" s="282">
        <f t="shared" si="2"/>
        <v>6324</v>
      </c>
      <c r="I37" s="284">
        <f t="shared" si="3"/>
        <v>0.1304554079696394</v>
      </c>
      <c r="J37" s="283">
        <v>27724</v>
      </c>
      <c r="K37" s="282">
        <v>346</v>
      </c>
      <c r="L37" s="282">
        <f t="shared" si="4"/>
        <v>28070</v>
      </c>
      <c r="M37" s="284">
        <f t="shared" si="5"/>
        <v>0.0049564400082707395</v>
      </c>
      <c r="N37" s="283">
        <v>30729</v>
      </c>
      <c r="O37" s="282">
        <v>122</v>
      </c>
      <c r="P37" s="282">
        <f t="shared" si="6"/>
        <v>30851</v>
      </c>
      <c r="Q37" s="281">
        <f t="shared" si="7"/>
        <v>-0.09014294512333476</v>
      </c>
    </row>
    <row r="38" spans="1:17" s="273" customFormat="1" ht="18" customHeight="1">
      <c r="A38" s="287" t="s">
        <v>264</v>
      </c>
      <c r="B38" s="286">
        <v>5931</v>
      </c>
      <c r="C38" s="282">
        <v>56</v>
      </c>
      <c r="D38" s="282">
        <f t="shared" si="0"/>
        <v>5987</v>
      </c>
      <c r="E38" s="285">
        <f t="shared" si="1"/>
        <v>0.0052974190677002545</v>
      </c>
      <c r="F38" s="283">
        <v>6907</v>
      </c>
      <c r="G38" s="282"/>
      <c r="H38" s="282">
        <f t="shared" si="2"/>
        <v>6907</v>
      </c>
      <c r="I38" s="284">
        <f t="shared" si="3"/>
        <v>-0.13319820471984944</v>
      </c>
      <c r="J38" s="283">
        <v>32005</v>
      </c>
      <c r="K38" s="282">
        <v>217</v>
      </c>
      <c r="L38" s="282">
        <f t="shared" si="4"/>
        <v>32222</v>
      </c>
      <c r="M38" s="284">
        <f t="shared" si="5"/>
        <v>0.005689576414196642</v>
      </c>
      <c r="N38" s="283">
        <v>32750</v>
      </c>
      <c r="O38" s="282">
        <v>108</v>
      </c>
      <c r="P38" s="282">
        <f t="shared" si="6"/>
        <v>32858</v>
      </c>
      <c r="Q38" s="281">
        <f t="shared" si="7"/>
        <v>-0.01935601679956178</v>
      </c>
    </row>
    <row r="39" spans="1:17" s="273" customFormat="1" ht="18" customHeight="1">
      <c r="A39" s="287" t="s">
        <v>265</v>
      </c>
      <c r="B39" s="286">
        <v>5931</v>
      </c>
      <c r="C39" s="282">
        <v>2</v>
      </c>
      <c r="D39" s="282">
        <f t="shared" si="0"/>
        <v>5933</v>
      </c>
      <c r="E39" s="285">
        <f t="shared" si="1"/>
        <v>0.005249638772117189</v>
      </c>
      <c r="F39" s="283">
        <v>5002</v>
      </c>
      <c r="G39" s="282"/>
      <c r="H39" s="282">
        <f t="shared" si="2"/>
        <v>5002</v>
      </c>
      <c r="I39" s="284">
        <f t="shared" si="3"/>
        <v>0.186125549780088</v>
      </c>
      <c r="J39" s="283">
        <v>27132</v>
      </c>
      <c r="K39" s="282">
        <v>113</v>
      </c>
      <c r="L39" s="282">
        <f t="shared" si="4"/>
        <v>27245</v>
      </c>
      <c r="M39" s="284">
        <f t="shared" si="5"/>
        <v>0.004810766228191532</v>
      </c>
      <c r="N39" s="283">
        <v>22438</v>
      </c>
      <c r="O39" s="282"/>
      <c r="P39" s="282">
        <f t="shared" si="6"/>
        <v>22438</v>
      </c>
      <c r="Q39" s="281">
        <f t="shared" si="7"/>
        <v>0.21423478028344767</v>
      </c>
    </row>
    <row r="40" spans="1:17" s="273" customFormat="1" ht="18" customHeight="1">
      <c r="A40" s="287" t="s">
        <v>266</v>
      </c>
      <c r="B40" s="286">
        <v>5705</v>
      </c>
      <c r="C40" s="282">
        <v>145</v>
      </c>
      <c r="D40" s="282">
        <f aca="true" t="shared" si="8" ref="D40:D60">C40+B40</f>
        <v>5850</v>
      </c>
      <c r="E40" s="285">
        <f aca="true" t="shared" si="9" ref="E40:E60">D40/$D$8</f>
        <v>0.00517619868816544</v>
      </c>
      <c r="F40" s="283">
        <v>7370</v>
      </c>
      <c r="G40" s="282">
        <v>92</v>
      </c>
      <c r="H40" s="282">
        <f aca="true" t="shared" si="10" ref="H40:H60">G40+F40</f>
        <v>7462</v>
      </c>
      <c r="I40" s="284">
        <f aca="true" t="shared" si="11" ref="I40:I58">(D40/H40-1)</f>
        <v>-0.21602787456445993</v>
      </c>
      <c r="J40" s="283">
        <v>28111</v>
      </c>
      <c r="K40" s="282">
        <v>1076</v>
      </c>
      <c r="L40" s="282">
        <f aca="true" t="shared" si="12" ref="L40:L60">K40+J40</f>
        <v>29187</v>
      </c>
      <c r="M40" s="284">
        <f aca="true" t="shared" si="13" ref="M40:M60">(L40/$L$8)</f>
        <v>0.0051536734777840425</v>
      </c>
      <c r="N40" s="283">
        <v>37270</v>
      </c>
      <c r="O40" s="282">
        <v>709</v>
      </c>
      <c r="P40" s="282">
        <f aca="true" t="shared" si="14" ref="P40:P60">O40+N40</f>
        <v>37979</v>
      </c>
      <c r="Q40" s="281">
        <f aca="true" t="shared" si="15" ref="Q40:Q58">(L40/P40-1)</f>
        <v>-0.23149635324784745</v>
      </c>
    </row>
    <row r="41" spans="1:17" s="273" customFormat="1" ht="18" customHeight="1">
      <c r="A41" s="287" t="s">
        <v>267</v>
      </c>
      <c r="B41" s="286">
        <v>5269</v>
      </c>
      <c r="C41" s="282">
        <v>31</v>
      </c>
      <c r="D41" s="282">
        <f t="shared" si="8"/>
        <v>5300</v>
      </c>
      <c r="E41" s="285">
        <f t="shared" si="9"/>
        <v>0.004689547529449031</v>
      </c>
      <c r="F41" s="283">
        <v>5277</v>
      </c>
      <c r="G41" s="282">
        <v>109</v>
      </c>
      <c r="H41" s="282">
        <f t="shared" si="10"/>
        <v>5386</v>
      </c>
      <c r="I41" s="284">
        <f t="shared" si="11"/>
        <v>-0.01596732268845158</v>
      </c>
      <c r="J41" s="283">
        <v>27499</v>
      </c>
      <c r="K41" s="282">
        <v>1599</v>
      </c>
      <c r="L41" s="282">
        <f t="shared" si="12"/>
        <v>29098</v>
      </c>
      <c r="M41" s="284">
        <f t="shared" si="13"/>
        <v>0.005137958366963376</v>
      </c>
      <c r="N41" s="283">
        <v>25690</v>
      </c>
      <c r="O41" s="282">
        <v>1342</v>
      </c>
      <c r="P41" s="282">
        <f t="shared" si="14"/>
        <v>27032</v>
      </c>
      <c r="Q41" s="281">
        <f t="shared" si="15"/>
        <v>0.07642793725954422</v>
      </c>
    </row>
    <row r="42" spans="1:17" s="273" customFormat="1" ht="18" customHeight="1">
      <c r="A42" s="287" t="s">
        <v>268</v>
      </c>
      <c r="B42" s="286">
        <v>5089</v>
      </c>
      <c r="C42" s="282">
        <v>180</v>
      </c>
      <c r="D42" s="282">
        <f t="shared" si="8"/>
        <v>5269</v>
      </c>
      <c r="E42" s="285">
        <f t="shared" si="9"/>
        <v>0.004662118100503198</v>
      </c>
      <c r="F42" s="283">
        <v>12766</v>
      </c>
      <c r="G42" s="282">
        <v>112</v>
      </c>
      <c r="H42" s="282">
        <f t="shared" si="10"/>
        <v>12878</v>
      </c>
      <c r="I42" s="284">
        <f t="shared" si="11"/>
        <v>-0.5908526168659729</v>
      </c>
      <c r="J42" s="283">
        <v>45031</v>
      </c>
      <c r="K42" s="282">
        <v>449</v>
      </c>
      <c r="L42" s="282">
        <f t="shared" si="12"/>
        <v>45480</v>
      </c>
      <c r="M42" s="284">
        <f t="shared" si="13"/>
        <v>0.00803059820363923</v>
      </c>
      <c r="N42" s="283">
        <v>64713</v>
      </c>
      <c r="O42" s="282">
        <v>482</v>
      </c>
      <c r="P42" s="282">
        <f t="shared" si="14"/>
        <v>65195</v>
      </c>
      <c r="Q42" s="281">
        <f t="shared" si="15"/>
        <v>-0.3024004908351867</v>
      </c>
    </row>
    <row r="43" spans="1:17" s="273" customFormat="1" ht="18" customHeight="1">
      <c r="A43" s="287" t="s">
        <v>269</v>
      </c>
      <c r="B43" s="286">
        <v>5026</v>
      </c>
      <c r="C43" s="282">
        <v>0</v>
      </c>
      <c r="D43" s="282">
        <f t="shared" si="8"/>
        <v>5026</v>
      </c>
      <c r="E43" s="285">
        <f t="shared" si="9"/>
        <v>0.004447106770379402</v>
      </c>
      <c r="F43" s="283">
        <v>3148</v>
      </c>
      <c r="G43" s="282"/>
      <c r="H43" s="282">
        <f t="shared" si="10"/>
        <v>3148</v>
      </c>
      <c r="I43" s="284">
        <f t="shared" si="11"/>
        <v>0.5965692503176621</v>
      </c>
      <c r="J43" s="283">
        <v>23763</v>
      </c>
      <c r="K43" s="282">
        <v>32</v>
      </c>
      <c r="L43" s="282">
        <f t="shared" si="12"/>
        <v>23795</v>
      </c>
      <c r="M43" s="284">
        <f t="shared" si="13"/>
        <v>0.004201584966042117</v>
      </c>
      <c r="N43" s="283">
        <v>17254</v>
      </c>
      <c r="O43" s="282">
        <v>22</v>
      </c>
      <c r="P43" s="282">
        <f t="shared" si="14"/>
        <v>17276</v>
      </c>
      <c r="Q43" s="281">
        <f t="shared" si="15"/>
        <v>0.3773442926603381</v>
      </c>
    </row>
    <row r="44" spans="1:17" s="273" customFormat="1" ht="18" customHeight="1">
      <c r="A44" s="287" t="s">
        <v>270</v>
      </c>
      <c r="B44" s="286">
        <v>4881</v>
      </c>
      <c r="C44" s="282">
        <v>4</v>
      </c>
      <c r="D44" s="282">
        <f t="shared" si="8"/>
        <v>4885</v>
      </c>
      <c r="E44" s="285">
        <f t="shared" si="9"/>
        <v>0.004322347109690286</v>
      </c>
      <c r="F44" s="283">
        <v>4588</v>
      </c>
      <c r="G44" s="282">
        <v>63</v>
      </c>
      <c r="H44" s="282">
        <f t="shared" si="10"/>
        <v>4651</v>
      </c>
      <c r="I44" s="284">
        <f t="shared" si="11"/>
        <v>0.05031176091163192</v>
      </c>
      <c r="J44" s="283">
        <v>26861</v>
      </c>
      <c r="K44" s="282">
        <v>114</v>
      </c>
      <c r="L44" s="282">
        <f t="shared" si="12"/>
        <v>26975</v>
      </c>
      <c r="M44" s="284">
        <f t="shared" si="13"/>
        <v>0.004763091172892882</v>
      </c>
      <c r="N44" s="283">
        <v>26537</v>
      </c>
      <c r="O44" s="282">
        <v>150</v>
      </c>
      <c r="P44" s="282">
        <f t="shared" si="14"/>
        <v>26687</v>
      </c>
      <c r="Q44" s="281">
        <f t="shared" si="15"/>
        <v>0.010791771274403228</v>
      </c>
    </row>
    <row r="45" spans="1:17" s="273" customFormat="1" ht="18" customHeight="1">
      <c r="A45" s="287" t="s">
        <v>271</v>
      </c>
      <c r="B45" s="286">
        <v>4254</v>
      </c>
      <c r="C45" s="282">
        <v>0</v>
      </c>
      <c r="D45" s="282">
        <f t="shared" si="8"/>
        <v>4254</v>
      </c>
      <c r="E45" s="285">
        <f t="shared" si="9"/>
        <v>0.003764025507599279</v>
      </c>
      <c r="F45" s="283">
        <v>3982</v>
      </c>
      <c r="G45" s="282">
        <v>13</v>
      </c>
      <c r="H45" s="282">
        <f t="shared" si="10"/>
        <v>3995</v>
      </c>
      <c r="I45" s="284">
        <f t="shared" si="11"/>
        <v>0.06483103879849805</v>
      </c>
      <c r="J45" s="283">
        <v>17947</v>
      </c>
      <c r="K45" s="282">
        <v>64</v>
      </c>
      <c r="L45" s="282">
        <f t="shared" si="12"/>
        <v>18011</v>
      </c>
      <c r="M45" s="284">
        <f t="shared" si="13"/>
        <v>0.0031802793369777086</v>
      </c>
      <c r="N45" s="283">
        <v>16710</v>
      </c>
      <c r="O45" s="282">
        <v>30</v>
      </c>
      <c r="P45" s="282">
        <f t="shared" si="14"/>
        <v>16740</v>
      </c>
      <c r="Q45" s="281">
        <f t="shared" si="15"/>
        <v>0.07592592592592595</v>
      </c>
    </row>
    <row r="46" spans="1:17" s="273" customFormat="1" ht="18" customHeight="1">
      <c r="A46" s="287" t="s">
        <v>272</v>
      </c>
      <c r="B46" s="286">
        <v>4094</v>
      </c>
      <c r="C46" s="282">
        <v>9</v>
      </c>
      <c r="D46" s="282">
        <f t="shared" si="8"/>
        <v>4103</v>
      </c>
      <c r="E46" s="285">
        <f t="shared" si="9"/>
        <v>0.0036304176440244106</v>
      </c>
      <c r="F46" s="283">
        <v>3023</v>
      </c>
      <c r="G46" s="282">
        <v>2</v>
      </c>
      <c r="H46" s="282">
        <f t="shared" si="10"/>
        <v>3025</v>
      </c>
      <c r="I46" s="284">
        <f t="shared" si="11"/>
        <v>0.35636363636363644</v>
      </c>
      <c r="J46" s="283">
        <v>19357</v>
      </c>
      <c r="K46" s="282">
        <v>148</v>
      </c>
      <c r="L46" s="282">
        <f t="shared" si="12"/>
        <v>19505</v>
      </c>
      <c r="M46" s="284">
        <f t="shared" si="13"/>
        <v>0.0034440813096302376</v>
      </c>
      <c r="N46" s="283">
        <v>15221</v>
      </c>
      <c r="O46" s="282">
        <v>61</v>
      </c>
      <c r="P46" s="282">
        <f t="shared" si="14"/>
        <v>15282</v>
      </c>
      <c r="Q46" s="281">
        <f t="shared" si="15"/>
        <v>0.2763381756314618</v>
      </c>
    </row>
    <row r="47" spans="1:17" s="273" customFormat="1" ht="18" customHeight="1">
      <c r="A47" s="287" t="s">
        <v>273</v>
      </c>
      <c r="B47" s="286">
        <v>3968</v>
      </c>
      <c r="C47" s="282">
        <v>39</v>
      </c>
      <c r="D47" s="282">
        <f t="shared" si="8"/>
        <v>4007</v>
      </c>
      <c r="E47" s="285">
        <f t="shared" si="9"/>
        <v>0.0035454748963211825</v>
      </c>
      <c r="F47" s="283">
        <v>3955</v>
      </c>
      <c r="G47" s="282">
        <v>20</v>
      </c>
      <c r="H47" s="282">
        <f t="shared" si="10"/>
        <v>3975</v>
      </c>
      <c r="I47" s="284">
        <f t="shared" si="11"/>
        <v>0.008050314465408714</v>
      </c>
      <c r="J47" s="283">
        <v>22877</v>
      </c>
      <c r="K47" s="282">
        <v>260</v>
      </c>
      <c r="L47" s="282">
        <f t="shared" si="12"/>
        <v>23137</v>
      </c>
      <c r="M47" s="284">
        <f t="shared" si="13"/>
        <v>0.004085399090536519</v>
      </c>
      <c r="N47" s="283">
        <v>20042</v>
      </c>
      <c r="O47" s="282">
        <v>78</v>
      </c>
      <c r="P47" s="282">
        <f t="shared" si="14"/>
        <v>20120</v>
      </c>
      <c r="Q47" s="281">
        <f t="shared" si="15"/>
        <v>0.1499502982107357</v>
      </c>
    </row>
    <row r="48" spans="1:17" s="273" customFormat="1" ht="18" customHeight="1">
      <c r="A48" s="287" t="s">
        <v>274</v>
      </c>
      <c r="B48" s="286">
        <v>1066</v>
      </c>
      <c r="C48" s="282">
        <v>2839</v>
      </c>
      <c r="D48" s="282">
        <f t="shared" si="8"/>
        <v>3905</v>
      </c>
      <c r="E48" s="285">
        <f t="shared" si="9"/>
        <v>0.0034552232268865034</v>
      </c>
      <c r="F48" s="283">
        <v>1319</v>
      </c>
      <c r="G48" s="282">
        <v>2621</v>
      </c>
      <c r="H48" s="282">
        <f t="shared" si="10"/>
        <v>3940</v>
      </c>
      <c r="I48" s="284">
        <f t="shared" si="11"/>
        <v>-0.008883248730964466</v>
      </c>
      <c r="J48" s="283">
        <v>8378</v>
      </c>
      <c r="K48" s="282">
        <v>16490</v>
      </c>
      <c r="L48" s="282">
        <f t="shared" si="12"/>
        <v>24868</v>
      </c>
      <c r="M48" s="284">
        <f t="shared" si="13"/>
        <v>0.004391049167284529</v>
      </c>
      <c r="N48" s="283">
        <v>7845</v>
      </c>
      <c r="O48" s="282">
        <v>13409</v>
      </c>
      <c r="P48" s="282">
        <f t="shared" si="14"/>
        <v>21254</v>
      </c>
      <c r="Q48" s="281">
        <f t="shared" si="15"/>
        <v>0.1700385809729934</v>
      </c>
    </row>
    <row r="49" spans="1:17" s="273" customFormat="1" ht="18" customHeight="1">
      <c r="A49" s="287" t="s">
        <v>275</v>
      </c>
      <c r="B49" s="286">
        <v>3699</v>
      </c>
      <c r="C49" s="282">
        <v>0</v>
      </c>
      <c r="D49" s="282">
        <f t="shared" si="8"/>
        <v>3699</v>
      </c>
      <c r="E49" s="285">
        <f t="shared" si="9"/>
        <v>0.0032729502474399936</v>
      </c>
      <c r="F49" s="283">
        <v>4402</v>
      </c>
      <c r="G49" s="282">
        <v>8</v>
      </c>
      <c r="H49" s="282">
        <f t="shared" si="10"/>
        <v>4410</v>
      </c>
      <c r="I49" s="284">
        <f t="shared" si="11"/>
        <v>-0.1612244897959184</v>
      </c>
      <c r="J49" s="283">
        <v>19908</v>
      </c>
      <c r="K49" s="282">
        <v>351</v>
      </c>
      <c r="L49" s="282">
        <f t="shared" si="12"/>
        <v>20259</v>
      </c>
      <c r="M49" s="284">
        <f t="shared" si="13"/>
        <v>0.003577218315908689</v>
      </c>
      <c r="N49" s="283">
        <v>19941</v>
      </c>
      <c r="O49" s="282">
        <v>467</v>
      </c>
      <c r="P49" s="282">
        <f t="shared" si="14"/>
        <v>20408</v>
      </c>
      <c r="Q49" s="281">
        <f t="shared" si="15"/>
        <v>-0.007301058408467287</v>
      </c>
    </row>
    <row r="50" spans="1:17" s="273" customFormat="1" ht="18" customHeight="1">
      <c r="A50" s="287" t="s">
        <v>276</v>
      </c>
      <c r="B50" s="286">
        <v>3499</v>
      </c>
      <c r="C50" s="282">
        <v>143</v>
      </c>
      <c r="D50" s="282">
        <f t="shared" si="8"/>
        <v>3642</v>
      </c>
      <c r="E50" s="285">
        <f t="shared" si="9"/>
        <v>0.003222515490991202</v>
      </c>
      <c r="F50" s="283">
        <v>4025</v>
      </c>
      <c r="G50" s="282">
        <v>73</v>
      </c>
      <c r="H50" s="282">
        <f t="shared" si="10"/>
        <v>4098</v>
      </c>
      <c r="I50" s="284">
        <f t="shared" si="11"/>
        <v>-0.11127379209370425</v>
      </c>
      <c r="J50" s="283">
        <v>21652</v>
      </c>
      <c r="K50" s="282">
        <v>505</v>
      </c>
      <c r="L50" s="282">
        <f t="shared" si="12"/>
        <v>22157</v>
      </c>
      <c r="M50" s="284">
        <f t="shared" si="13"/>
        <v>0.003912356297230309</v>
      </c>
      <c r="N50" s="283">
        <v>18664</v>
      </c>
      <c r="O50" s="282">
        <v>264</v>
      </c>
      <c r="P50" s="282">
        <f t="shared" si="14"/>
        <v>18928</v>
      </c>
      <c r="Q50" s="281">
        <f t="shared" si="15"/>
        <v>0.1705938292476754</v>
      </c>
    </row>
    <row r="51" spans="1:17" s="273" customFormat="1" ht="18" customHeight="1">
      <c r="A51" s="287" t="s">
        <v>277</v>
      </c>
      <c r="B51" s="286">
        <v>3386</v>
      </c>
      <c r="C51" s="282">
        <v>44</v>
      </c>
      <c r="D51" s="282">
        <f t="shared" si="8"/>
        <v>3430</v>
      </c>
      <c r="E51" s="285">
        <f t="shared" si="9"/>
        <v>0.003034933589813241</v>
      </c>
      <c r="F51" s="283">
        <v>3081</v>
      </c>
      <c r="G51" s="282">
        <v>16</v>
      </c>
      <c r="H51" s="282">
        <f t="shared" si="10"/>
        <v>3097</v>
      </c>
      <c r="I51" s="284">
        <f t="shared" si="11"/>
        <v>0.1075234097513722</v>
      </c>
      <c r="J51" s="283">
        <v>16098</v>
      </c>
      <c r="K51" s="282">
        <v>78</v>
      </c>
      <c r="L51" s="282">
        <f t="shared" si="12"/>
        <v>16176</v>
      </c>
      <c r="M51" s="284">
        <f t="shared" si="13"/>
        <v>0.002856265535225774</v>
      </c>
      <c r="N51" s="283">
        <v>16483</v>
      </c>
      <c r="O51" s="282">
        <v>330</v>
      </c>
      <c r="P51" s="282">
        <f t="shared" si="14"/>
        <v>16813</v>
      </c>
      <c r="Q51" s="281">
        <f t="shared" si="15"/>
        <v>-0.03788734907512048</v>
      </c>
    </row>
    <row r="52" spans="1:17" s="273" customFormat="1" ht="18" customHeight="1">
      <c r="A52" s="287" t="s">
        <v>278</v>
      </c>
      <c r="B52" s="286">
        <v>3094</v>
      </c>
      <c r="C52" s="282">
        <v>169</v>
      </c>
      <c r="D52" s="282">
        <f t="shared" si="8"/>
        <v>3263</v>
      </c>
      <c r="E52" s="285">
        <f t="shared" si="9"/>
        <v>0.0028871686016211677</v>
      </c>
      <c r="F52" s="283">
        <v>5180</v>
      </c>
      <c r="G52" s="282">
        <v>77</v>
      </c>
      <c r="H52" s="282">
        <f t="shared" si="10"/>
        <v>5257</v>
      </c>
      <c r="I52" s="284">
        <f t="shared" si="11"/>
        <v>-0.3793037854289518</v>
      </c>
      <c r="J52" s="283">
        <v>25612</v>
      </c>
      <c r="K52" s="282">
        <v>1416</v>
      </c>
      <c r="L52" s="282">
        <f t="shared" si="12"/>
        <v>27028</v>
      </c>
      <c r="M52" s="284">
        <f t="shared" si="13"/>
        <v>0.004772449609673728</v>
      </c>
      <c r="N52" s="283">
        <v>23983</v>
      </c>
      <c r="O52" s="282">
        <v>205</v>
      </c>
      <c r="P52" s="282">
        <f t="shared" si="14"/>
        <v>24188</v>
      </c>
      <c r="Q52" s="281">
        <f t="shared" si="15"/>
        <v>0.11741359351744673</v>
      </c>
    </row>
    <row r="53" spans="1:17" s="273" customFormat="1" ht="18" customHeight="1">
      <c r="A53" s="287" t="s">
        <v>279</v>
      </c>
      <c r="B53" s="286">
        <v>2595</v>
      </c>
      <c r="C53" s="282">
        <v>458</v>
      </c>
      <c r="D53" s="282">
        <f t="shared" si="8"/>
        <v>3053</v>
      </c>
      <c r="E53" s="285">
        <f t="shared" si="9"/>
        <v>0.002701356341020357</v>
      </c>
      <c r="F53" s="283">
        <v>3170</v>
      </c>
      <c r="G53" s="282">
        <v>392</v>
      </c>
      <c r="H53" s="282">
        <f t="shared" si="10"/>
        <v>3562</v>
      </c>
      <c r="I53" s="284">
        <f t="shared" si="11"/>
        <v>-0.14289724873666476</v>
      </c>
      <c r="J53" s="283">
        <v>11756</v>
      </c>
      <c r="K53" s="282">
        <v>2481</v>
      </c>
      <c r="L53" s="282">
        <f t="shared" si="12"/>
        <v>14237</v>
      </c>
      <c r="M53" s="284">
        <f t="shared" si="13"/>
        <v>0.002513888008469915</v>
      </c>
      <c r="N53" s="283">
        <v>15659</v>
      </c>
      <c r="O53" s="282">
        <v>1402</v>
      </c>
      <c r="P53" s="282">
        <f t="shared" si="14"/>
        <v>17061</v>
      </c>
      <c r="Q53" s="281">
        <f t="shared" si="15"/>
        <v>-0.16552370904401847</v>
      </c>
    </row>
    <row r="54" spans="1:17" s="273" customFormat="1" ht="18" customHeight="1">
      <c r="A54" s="287" t="s">
        <v>280</v>
      </c>
      <c r="B54" s="286">
        <v>2900</v>
      </c>
      <c r="C54" s="282">
        <v>9</v>
      </c>
      <c r="D54" s="282">
        <f t="shared" si="8"/>
        <v>2909</v>
      </c>
      <c r="E54" s="285">
        <f t="shared" si="9"/>
        <v>0.0025739422194655153</v>
      </c>
      <c r="F54" s="283">
        <v>2358</v>
      </c>
      <c r="G54" s="282">
        <v>37</v>
      </c>
      <c r="H54" s="282">
        <f t="shared" si="10"/>
        <v>2395</v>
      </c>
      <c r="I54" s="284">
        <f t="shared" si="11"/>
        <v>0.2146137787056368</v>
      </c>
      <c r="J54" s="283">
        <v>11942</v>
      </c>
      <c r="K54" s="282">
        <v>546</v>
      </c>
      <c r="L54" s="282">
        <f t="shared" si="12"/>
        <v>12488</v>
      </c>
      <c r="M54" s="284">
        <f t="shared" si="13"/>
        <v>0.0022050595947019948</v>
      </c>
      <c r="N54" s="283">
        <v>11045</v>
      </c>
      <c r="O54" s="282">
        <v>118</v>
      </c>
      <c r="P54" s="282">
        <f t="shared" si="14"/>
        <v>11163</v>
      </c>
      <c r="Q54" s="281">
        <f t="shared" si="15"/>
        <v>0.11869569112245815</v>
      </c>
    </row>
    <row r="55" spans="1:17" s="273" customFormat="1" ht="18" customHeight="1">
      <c r="A55" s="287" t="s">
        <v>281</v>
      </c>
      <c r="B55" s="286">
        <v>1186</v>
      </c>
      <c r="C55" s="282">
        <v>1457</v>
      </c>
      <c r="D55" s="282">
        <f t="shared" si="8"/>
        <v>2643</v>
      </c>
      <c r="E55" s="285">
        <f t="shared" si="9"/>
        <v>0.0023385800227044887</v>
      </c>
      <c r="F55" s="283">
        <v>1285</v>
      </c>
      <c r="G55" s="282">
        <v>1308</v>
      </c>
      <c r="H55" s="282">
        <f t="shared" si="10"/>
        <v>2593</v>
      </c>
      <c r="I55" s="284">
        <f t="shared" si="11"/>
        <v>0.019282684149633633</v>
      </c>
      <c r="J55" s="283">
        <v>5697</v>
      </c>
      <c r="K55" s="282">
        <v>8017</v>
      </c>
      <c r="L55" s="282">
        <f t="shared" si="12"/>
        <v>13714</v>
      </c>
      <c r="M55" s="284">
        <f t="shared" si="13"/>
        <v>0.0024215396606136414</v>
      </c>
      <c r="N55" s="283">
        <v>8975</v>
      </c>
      <c r="O55" s="282">
        <v>2783</v>
      </c>
      <c r="P55" s="282">
        <f t="shared" si="14"/>
        <v>11758</v>
      </c>
      <c r="Q55" s="281">
        <f t="shared" si="15"/>
        <v>0.1663548222486817</v>
      </c>
    </row>
    <row r="56" spans="1:17" s="273" customFormat="1" ht="18" customHeight="1">
      <c r="A56" s="287" t="s">
        <v>282</v>
      </c>
      <c r="B56" s="286">
        <v>1007</v>
      </c>
      <c r="C56" s="282">
        <v>1000</v>
      </c>
      <c r="D56" s="282">
        <f t="shared" si="8"/>
        <v>2007</v>
      </c>
      <c r="E56" s="285">
        <f t="shared" si="9"/>
        <v>0.0017758343191706049</v>
      </c>
      <c r="F56" s="283">
        <v>1539</v>
      </c>
      <c r="G56" s="282">
        <v>1</v>
      </c>
      <c r="H56" s="282">
        <f t="shared" si="10"/>
        <v>1540</v>
      </c>
      <c r="I56" s="284">
        <f t="shared" si="11"/>
        <v>0.3032467532467533</v>
      </c>
      <c r="J56" s="283">
        <v>7086</v>
      </c>
      <c r="K56" s="282">
        <v>5218</v>
      </c>
      <c r="L56" s="282">
        <f t="shared" si="12"/>
        <v>12304</v>
      </c>
      <c r="M56" s="284">
        <f t="shared" si="13"/>
        <v>0.0021725699273873592</v>
      </c>
      <c r="N56" s="283">
        <v>7071</v>
      </c>
      <c r="O56" s="282">
        <v>98</v>
      </c>
      <c r="P56" s="282">
        <f t="shared" si="14"/>
        <v>7169</v>
      </c>
      <c r="Q56" s="281">
        <f t="shared" si="15"/>
        <v>0.7162784209792161</v>
      </c>
    </row>
    <row r="57" spans="1:17" s="273" customFormat="1" ht="18" customHeight="1">
      <c r="A57" s="287" t="s">
        <v>283</v>
      </c>
      <c r="B57" s="286">
        <v>1962</v>
      </c>
      <c r="C57" s="282">
        <v>8</v>
      </c>
      <c r="D57" s="282">
        <f t="shared" si="8"/>
        <v>1970</v>
      </c>
      <c r="E57" s="285">
        <f t="shared" si="9"/>
        <v>0.0017430959684933192</v>
      </c>
      <c r="F57" s="283">
        <v>2267</v>
      </c>
      <c r="G57" s="282">
        <v>4</v>
      </c>
      <c r="H57" s="282">
        <f t="shared" si="10"/>
        <v>2271</v>
      </c>
      <c r="I57" s="284">
        <f t="shared" si="11"/>
        <v>-0.1325407309555262</v>
      </c>
      <c r="J57" s="283">
        <v>12376</v>
      </c>
      <c r="K57" s="282">
        <v>91</v>
      </c>
      <c r="L57" s="282">
        <f t="shared" si="12"/>
        <v>12467</v>
      </c>
      <c r="M57" s="284">
        <f t="shared" si="13"/>
        <v>0.002201351534845433</v>
      </c>
      <c r="N57" s="283">
        <v>10112</v>
      </c>
      <c r="O57" s="282">
        <v>51</v>
      </c>
      <c r="P57" s="282">
        <f t="shared" si="14"/>
        <v>10163</v>
      </c>
      <c r="Q57" s="281">
        <f t="shared" si="15"/>
        <v>0.22670471317524354</v>
      </c>
    </row>
    <row r="58" spans="1:17" s="273" customFormat="1" ht="18" customHeight="1">
      <c r="A58" s="287" t="s">
        <v>284</v>
      </c>
      <c r="B58" s="286">
        <v>1279</v>
      </c>
      <c r="C58" s="282">
        <v>8</v>
      </c>
      <c r="D58" s="282">
        <f t="shared" si="8"/>
        <v>1287</v>
      </c>
      <c r="E58" s="285">
        <f t="shared" si="9"/>
        <v>0.0011387637113963968</v>
      </c>
      <c r="F58" s="283">
        <v>3439</v>
      </c>
      <c r="G58" s="282">
        <v>83</v>
      </c>
      <c r="H58" s="282">
        <f t="shared" si="10"/>
        <v>3522</v>
      </c>
      <c r="I58" s="284">
        <f t="shared" si="11"/>
        <v>-0.6345826235093697</v>
      </c>
      <c r="J58" s="283">
        <v>13337</v>
      </c>
      <c r="K58" s="282">
        <v>80</v>
      </c>
      <c r="L58" s="282">
        <f t="shared" si="12"/>
        <v>13417</v>
      </c>
      <c r="M58" s="284">
        <f t="shared" si="13"/>
        <v>0.002369097099785127</v>
      </c>
      <c r="N58" s="283">
        <v>16107</v>
      </c>
      <c r="O58" s="282">
        <v>90</v>
      </c>
      <c r="P58" s="282">
        <f t="shared" si="14"/>
        <v>16197</v>
      </c>
      <c r="Q58" s="281">
        <f t="shared" si="15"/>
        <v>-0.1716367228499105</v>
      </c>
    </row>
    <row r="59" spans="1:17" s="273" customFormat="1" ht="18" customHeight="1">
      <c r="A59" s="287" t="s">
        <v>285</v>
      </c>
      <c r="B59" s="286">
        <v>2</v>
      </c>
      <c r="C59" s="282">
        <v>4</v>
      </c>
      <c r="D59" s="282">
        <f t="shared" si="8"/>
        <v>6</v>
      </c>
      <c r="E59" s="285">
        <f t="shared" si="9"/>
        <v>5.308921731451733E-06</v>
      </c>
      <c r="F59" s="283"/>
      <c r="G59" s="282"/>
      <c r="H59" s="282">
        <f t="shared" si="10"/>
        <v>0</v>
      </c>
      <c r="I59" s="284" t="s">
        <v>51</v>
      </c>
      <c r="J59" s="283">
        <v>6586</v>
      </c>
      <c r="K59" s="282">
        <v>4</v>
      </c>
      <c r="L59" s="282">
        <f t="shared" si="12"/>
        <v>6590</v>
      </c>
      <c r="M59" s="284">
        <f t="shared" si="13"/>
        <v>0.0011636244978448227</v>
      </c>
      <c r="N59" s="283"/>
      <c r="O59" s="282">
        <v>2</v>
      </c>
      <c r="P59" s="282">
        <f t="shared" si="14"/>
        <v>2</v>
      </c>
      <c r="Q59" s="281" t="s">
        <v>51</v>
      </c>
    </row>
    <row r="60" spans="1:17" s="273" customFormat="1" ht="18" customHeight="1" thickBot="1">
      <c r="A60" s="280" t="s">
        <v>286</v>
      </c>
      <c r="B60" s="279">
        <v>97062</v>
      </c>
      <c r="C60" s="275">
        <v>27365</v>
      </c>
      <c r="D60" s="275">
        <f t="shared" si="8"/>
        <v>124427</v>
      </c>
      <c r="E60" s="278">
        <f t="shared" si="9"/>
        <v>0.11009553404655747</v>
      </c>
      <c r="F60" s="276">
        <v>98872</v>
      </c>
      <c r="G60" s="275">
        <v>30337</v>
      </c>
      <c r="H60" s="275">
        <f t="shared" si="10"/>
        <v>129209</v>
      </c>
      <c r="I60" s="277">
        <f>(D60/H60-1)</f>
        <v>-0.037009805818480124</v>
      </c>
      <c r="J60" s="276">
        <v>502887</v>
      </c>
      <c r="K60" s="275">
        <v>167628</v>
      </c>
      <c r="L60" s="275">
        <f t="shared" si="12"/>
        <v>670515</v>
      </c>
      <c r="M60" s="277">
        <f t="shared" si="13"/>
        <v>0.11839570260583024</v>
      </c>
      <c r="N60" s="276">
        <v>495027</v>
      </c>
      <c r="O60" s="275">
        <v>141521</v>
      </c>
      <c r="P60" s="275">
        <f t="shared" si="14"/>
        <v>636548</v>
      </c>
      <c r="Q60" s="274">
        <f>(L60/P60-1)</f>
        <v>0.05336125476790432</v>
      </c>
    </row>
    <row r="61" ht="15" thickTop="1">
      <c r="A61" s="207" t="s">
        <v>50</v>
      </c>
    </row>
    <row r="62" ht="14.25" customHeight="1">
      <c r="A62" s="179" t="s">
        <v>49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61:Q65536 I61:I65536 I3 I7 Q3 Q7 Q5 I5">
    <cfRule type="cellIs" priority="1" dxfId="68" operator="lessThan" stopIfTrue="1">
      <formula>0</formula>
    </cfRule>
  </conditionalFormatting>
  <conditionalFormatting sqref="Q8:Q60 I8:I60">
    <cfRule type="cellIs" priority="2" dxfId="68" operator="lessThan" stopIfTrue="1">
      <formula>0</formula>
    </cfRule>
    <cfRule type="cellIs" priority="3" dxfId="70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Mayo 2011</dc:title>
  <dc:subject/>
  <dc:creator>Juan Carlos Torres Camargo</dc:creator>
  <cp:keywords/>
  <dc:description/>
  <cp:lastModifiedBy>Juan Carlos Torres Camargo</cp:lastModifiedBy>
  <dcterms:created xsi:type="dcterms:W3CDTF">2011-06-09T20:44:59Z</dcterms:created>
  <dcterms:modified xsi:type="dcterms:W3CDTF">2011-09-07T15:28:54Z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AEVVZYF6TF2M-634-398</vt:lpwstr>
  </property>
  <property fmtid="{D5CDD505-2E9C-101B-9397-08002B2CF9AE}" pid="3" name="_dlc_DocIdItemGuid">
    <vt:lpwstr>8a65494a-143f-4941-8b0e-c0555eef0c47</vt:lpwstr>
  </property>
  <property fmtid="{D5CDD505-2E9C-101B-9397-08002B2CF9AE}" pid="4" name="_dlc_DocIdUrl">
    <vt:lpwstr>http://190.27.249.227/AAeronautica/Estadisticas/TAereo/EOperacionales/BolPubAnte/_layouts/DocIdRedir.aspx?ID=AEVVZYF6TF2M-634-398, AEVVZYF6TF2M-634-398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99.0000000000000</vt:lpwstr>
  </property>
  <property fmtid="{D5CDD505-2E9C-101B-9397-08002B2CF9AE}" pid="8" name="TaskStatus">
    <vt:lpwstr/>
  </property>
  <property fmtid="{D5CDD505-2E9C-101B-9397-08002B2CF9AE}" pid="9" name="Vigencia">
    <vt:lpwstr>2011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